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4-PAGINA WEB\01-WEB 2024\01-ENERO\Excel\"/>
    </mc:Choice>
  </mc:AlternateContent>
  <bookViews>
    <workbookView xWindow="0" yWindow="0" windowWidth="20490" windowHeight="6465"/>
  </bookViews>
  <sheets>
    <sheet name="P2 Presupuesto Aprobado-Eje (2" sheetId="1" r:id="rId1"/>
  </sheets>
  <externalReferences>
    <externalReference r:id="rId2"/>
  </externalReferences>
  <definedNames>
    <definedName name="_xlnm.Print_Area" localSheetId="0">'P2 Presupuesto Aprobado-Eje (2'!$C$1:$R$96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9" i="1" l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64" i="1"/>
  <c r="R63" i="1"/>
  <c r="E63" i="1"/>
  <c r="D63" i="1"/>
  <c r="R62" i="1"/>
  <c r="R61" i="1"/>
  <c r="R60" i="1"/>
  <c r="R59" i="1"/>
  <c r="R58" i="1"/>
  <c r="R57" i="1"/>
  <c r="R56" i="1"/>
  <c r="R55" i="1"/>
  <c r="R54" i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6" i="1"/>
  <c r="F36" i="1"/>
  <c r="R35" i="1"/>
  <c r="F34" i="1"/>
  <c r="R34" i="1" s="1"/>
  <c r="R33" i="1"/>
  <c r="F32" i="1"/>
  <c r="R32" i="1" s="1"/>
  <c r="R31" i="1"/>
  <c r="F30" i="1"/>
  <c r="R30" i="1" s="1"/>
  <c r="F29" i="1"/>
  <c r="R29" i="1" s="1"/>
  <c r="F28" i="1"/>
  <c r="Q27" i="1"/>
  <c r="P27" i="1"/>
  <c r="O27" i="1"/>
  <c r="N27" i="1"/>
  <c r="M27" i="1"/>
  <c r="L27" i="1"/>
  <c r="K27" i="1"/>
  <c r="J27" i="1"/>
  <c r="I27" i="1"/>
  <c r="H27" i="1"/>
  <c r="G27" i="1"/>
  <c r="E27" i="1"/>
  <c r="D27" i="1"/>
  <c r="F26" i="1"/>
  <c r="R26" i="1" s="1"/>
  <c r="R25" i="1"/>
  <c r="R24" i="1"/>
  <c r="F24" i="1"/>
  <c r="F23" i="1"/>
  <c r="R23" i="1" s="1"/>
  <c r="F22" i="1"/>
  <c r="R22" i="1" s="1"/>
  <c r="F21" i="1"/>
  <c r="R21" i="1" s="1"/>
  <c r="F20" i="1"/>
  <c r="R20" i="1" s="1"/>
  <c r="F19" i="1"/>
  <c r="R19" i="1" s="1"/>
  <c r="F18" i="1"/>
  <c r="R18" i="1" s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F16" i="1"/>
  <c r="R16" i="1" s="1"/>
  <c r="F15" i="1"/>
  <c r="R15" i="1" s="1"/>
  <c r="F14" i="1"/>
  <c r="R14" i="1" s="1"/>
  <c r="F13" i="1"/>
  <c r="R13" i="1" s="1"/>
  <c r="F12" i="1"/>
  <c r="F11" i="1" s="1"/>
  <c r="Q11" i="1"/>
  <c r="P11" i="1"/>
  <c r="O11" i="1"/>
  <c r="N11" i="1"/>
  <c r="M11" i="1"/>
  <c r="L11" i="1"/>
  <c r="K11" i="1"/>
  <c r="J11" i="1"/>
  <c r="I11" i="1"/>
  <c r="H11" i="1"/>
  <c r="G11" i="1"/>
  <c r="E11" i="1"/>
  <c r="D11" i="1"/>
  <c r="O84" i="1" l="1"/>
  <c r="O10" i="1" s="1"/>
  <c r="F17" i="1"/>
  <c r="J84" i="1"/>
  <c r="J10" i="1" s="1"/>
  <c r="N84" i="1"/>
  <c r="N10" i="1" s="1"/>
  <c r="D84" i="1"/>
  <c r="D10" i="1" s="1"/>
  <c r="H84" i="1"/>
  <c r="H10" i="1" s="1"/>
  <c r="L84" i="1"/>
  <c r="L10" i="1" s="1"/>
  <c r="P84" i="1"/>
  <c r="P10" i="1" s="1"/>
  <c r="R12" i="1"/>
  <c r="F27" i="1"/>
  <c r="F84" i="1" s="1"/>
  <c r="G84" i="1"/>
  <c r="G10" i="1" s="1"/>
  <c r="K84" i="1"/>
  <c r="K10" i="1" s="1"/>
  <c r="R37" i="1"/>
  <c r="E84" i="1"/>
  <c r="E10" i="1" s="1"/>
  <c r="I84" i="1"/>
  <c r="I10" i="1" s="1"/>
  <c r="M84" i="1"/>
  <c r="M10" i="1" s="1"/>
  <c r="Q84" i="1"/>
  <c r="Q10" i="1" s="1"/>
  <c r="F10" i="1"/>
  <c r="R11" i="1"/>
  <c r="R17" i="1"/>
  <c r="R28" i="1"/>
  <c r="R27" i="1" l="1"/>
  <c r="R84" i="1" s="1"/>
  <c r="R10" i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<sst xmlns="http://schemas.openxmlformats.org/spreadsheetml/2006/main" count="101" uniqueCount="101">
  <si>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</si>
  <si>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</si>
  <si>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</si>
  <si>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</si>
  <si>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</si>
  <si>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</si>
  <si>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</si>
  <si>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</si>
  <si>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</si>
  <si>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</si>
  <si>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</si>
  <si>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</si>
  <si>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</si>
  <si>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</si>
  <si>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</si>
  <si>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</si>
  <si>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</si>
  <si>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</si>
  <si>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</si>
  <si>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</si>
  <si>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</si>
  <si>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</si>
  <si>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</si>
  <si>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</si>
  <si>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</si>
  <si>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</si>
  <si>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</si>
  <si>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</si>
  <si>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</si>
  <si>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</si>
  <si>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</si>
  <si>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</si>
  <si>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</si>
  <si>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</si>
  <si>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</si>
  <si>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</si>
  <si>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</si>
  <si>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</si>
  <si>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</si>
  <si>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</si>
  <si>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</si>
  <si>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</si>
  <si>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</si>
  <si>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</si>
  <si>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</si>
  <si>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</si>
  <si>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</si>
  <si>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</si>
  <si>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</si>
  <si>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</si>
  <si>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</si>
  <si>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</si>
  <si>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</si>
  <si>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</si>
  <si>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</si>
  <si>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</si>
  <si>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</si>
  <si>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</si>
  <si>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</si>
  <si>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</si>
  <si>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</si>
  <si>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</si>
  <si>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</si>
  <si>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</si>
  <si>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</si>
  <si>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</si>
  <si>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</si>
  <si>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</si>
  <si>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</si>
  <si>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</si>
  <si>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</si>
  <si>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</si>
  <si>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</si>
  <si>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</si>
  <si>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</si>
  <si>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</si>
  <si>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</si>
  <si>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</si>
  <si>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</si>
  <si>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</si>
  <si>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</si>
  <si>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</si>
  <si>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</si>
  <si>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</si>
  <si>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</si>
  <si>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</si>
  <si>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</si>
  <si>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</si>
  <si>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</si>
  <si>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</si>
  <si>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</si>
  <si>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</si>
  <si>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</si>
  <si>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</si>
  <si>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</si>
  <si>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Luis Brea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</si>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</sst>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164" fontId="0" fillId="0" borderId="0" xfId="1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3" fontId="0" fillId="0" borderId="0" xfId="0" applyNumberFormat="1"/>
    <xf numFmtId="43" fontId="0" fillId="0" borderId="0" xfId="0" applyNumberFormat="1"/>
    <xf numFmtId="0" fontId="2" fillId="2" borderId="2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8" fillId="0" borderId="9" xfId="1" applyNumberFormat="1" applyFont="1" applyBorder="1"/>
    <xf numFmtId="41" fontId="5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0" fontId="0" fillId="0" borderId="0" xfId="0" applyFill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3971925" y="19002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8429625" y="18354675"/>
          <a:ext cx="1019175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administrativa%20y%20financiera/Gerencia%20Contablididad%20y%20Presupuestos/CONTABILIDAD/02-PRESUPUESTO/001-PRESUP%20Y%20EJEC%202024/EJECUCIONES%20PRESUP/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4)"/>
      <sheetName val="EstR"/>
      <sheetName val="ESrr"/>
      <sheetName val="ESTRR (2)"/>
      <sheetName val="P3 Ejecucion "/>
    </sheetNames>
    <sheetDataSet>
      <sheetData sheetId="0"/>
      <sheetData sheetId="1">
        <row r="60">
          <cell r="C60">
            <v>30300610.800000001</v>
          </cell>
        </row>
        <row r="69">
          <cell r="C69">
            <v>0</v>
          </cell>
        </row>
        <row r="77">
          <cell r="C77">
            <v>2475000</v>
          </cell>
        </row>
        <row r="82">
          <cell r="C82">
            <v>8650000</v>
          </cell>
        </row>
        <row r="83">
          <cell r="C83">
            <v>3460000</v>
          </cell>
        </row>
        <row r="84">
          <cell r="C84">
            <v>5766666.6699999999</v>
          </cell>
        </row>
        <row r="86">
          <cell r="C86">
            <v>23351391.490000002</v>
          </cell>
        </row>
        <row r="105">
          <cell r="C105">
            <v>0</v>
          </cell>
        </row>
        <row r="108">
          <cell r="C108">
            <v>2883333.33</v>
          </cell>
        </row>
        <row r="109">
          <cell r="C109">
            <v>8088311.6900000004</v>
          </cell>
        </row>
        <row r="117">
          <cell r="C117">
            <v>8000000</v>
          </cell>
        </row>
        <row r="120">
          <cell r="C120">
            <v>22380399.299999997</v>
          </cell>
        </row>
        <row r="129">
          <cell r="C129">
            <v>4282620.09</v>
          </cell>
        </row>
        <row r="148">
          <cell r="C148">
            <v>1080437.3900000001</v>
          </cell>
        </row>
        <row r="165">
          <cell r="C165">
            <v>2445505.59</v>
          </cell>
        </row>
        <row r="173">
          <cell r="C173">
            <v>4563900.16</v>
          </cell>
        </row>
        <row r="179">
          <cell r="C179">
            <v>171372.64</v>
          </cell>
        </row>
        <row r="186">
          <cell r="C186">
            <v>504000</v>
          </cell>
        </row>
        <row r="194">
          <cell r="C194">
            <v>1345031.54</v>
          </cell>
        </row>
        <row r="201">
          <cell r="C201">
            <v>1920557.4500000002</v>
          </cell>
        </row>
        <row r="216">
          <cell r="C216">
            <v>648500.04999999993</v>
          </cell>
        </row>
        <row r="244">
          <cell r="C244">
            <v>3372820.24</v>
          </cell>
        </row>
        <row r="259">
          <cell r="C259">
            <v>269404.82999999996</v>
          </cell>
        </row>
        <row r="267">
          <cell r="C267">
            <v>0</v>
          </cell>
        </row>
        <row r="277">
          <cell r="C277">
            <v>217850</v>
          </cell>
        </row>
        <row r="289">
          <cell r="C289">
            <v>1343700</v>
          </cell>
        </row>
        <row r="312">
          <cell r="C312">
            <v>763213.35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96"/>
  <sheetViews>
    <sheetView showGridLines="0" tabSelected="1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U14" sqref="U14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8" customWidth="1"/>
    <col min="5" max="5" width="16.7109375" style="8" hidden="1" customWidth="1"/>
    <col min="6" max="6" width="15.28515625" style="8" customWidth="1"/>
    <col min="7" max="7" width="17" style="8" hidden="1" customWidth="1"/>
    <col min="8" max="8" width="14.28515625" style="8" hidden="1" customWidth="1"/>
    <col min="9" max="9" width="16.140625" style="8" hidden="1" customWidth="1"/>
    <col min="10" max="10" width="15.140625" style="8" hidden="1" customWidth="1"/>
    <col min="11" max="11" width="16.140625" style="8" hidden="1" customWidth="1"/>
    <col min="12" max="12" width="15.7109375" style="8" hidden="1" customWidth="1"/>
    <col min="13" max="13" width="15.42578125" style="8" hidden="1" customWidth="1"/>
    <col min="14" max="14" width="16.7109375" hidden="1" customWidth="1"/>
    <col min="15" max="15" width="16.85546875" hidden="1" customWidth="1"/>
    <col min="16" max="16" width="17" hidden="1" customWidth="1"/>
    <col min="17" max="17" width="17.85546875" hidden="1" customWidth="1"/>
    <col min="18" max="18" width="17.28515625" customWidth="1"/>
  </cols>
  <sheetData>
    <row r="3" spans="3:18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8" ht="15.75" x14ac:dyDescent="0.25">
      <c r="C4" s="4">
        <v>2024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3:18" ht="15.75" customHeight="1" x14ac:dyDescent="0.25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3:18" ht="15.7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8" spans="3:18" ht="25.5" customHeight="1" x14ac:dyDescent="0.25">
      <c r="C8" s="10" t="s">
        <v>3</v>
      </c>
      <c r="D8" s="11" t="s">
        <v>4</v>
      </c>
      <c r="E8" s="11" t="s">
        <v>5</v>
      </c>
      <c r="F8" s="12" t="s">
        <v>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3:18" ht="15.75" x14ac:dyDescent="0.25">
      <c r="C9" s="15"/>
      <c r="D9" s="16"/>
      <c r="E9" s="16"/>
      <c r="F9" s="17" t="s">
        <v>7</v>
      </c>
      <c r="G9" s="17" t="s">
        <v>8</v>
      </c>
      <c r="H9" s="17" t="s">
        <v>9</v>
      </c>
      <c r="I9" s="17" t="s">
        <v>10</v>
      </c>
      <c r="J9" s="18" t="s">
        <v>11</v>
      </c>
      <c r="K9" s="17" t="s">
        <v>12</v>
      </c>
      <c r="L9" s="18" t="s">
        <v>13</v>
      </c>
      <c r="M9" s="17" t="s">
        <v>14</v>
      </c>
      <c r="N9" s="19" t="s">
        <v>15</v>
      </c>
      <c r="O9" s="19" t="s">
        <v>16</v>
      </c>
      <c r="P9" s="19" t="s">
        <v>17</v>
      </c>
      <c r="Q9" s="20" t="s">
        <v>18</v>
      </c>
      <c r="R9" s="19" t="s">
        <v>19</v>
      </c>
    </row>
    <row r="10" spans="3:18" ht="15.75" x14ac:dyDescent="0.25">
      <c r="C10" s="21" t="s">
        <v>20</v>
      </c>
      <c r="D10" s="22">
        <f>+D84</f>
        <v>1461069058</v>
      </c>
      <c r="E10" s="23">
        <f>+E84</f>
        <v>0</v>
      </c>
      <c r="F10" s="22">
        <f>+F11</f>
        <v>40991709.989999995</v>
      </c>
      <c r="G10" s="22">
        <f t="shared" ref="G10:Q10" si="0">+G84</f>
        <v>0</v>
      </c>
      <c r="H10" s="22">
        <f t="shared" si="0"/>
        <v>0</v>
      </c>
      <c r="I10" s="22">
        <f t="shared" si="0"/>
        <v>0</v>
      </c>
      <c r="J10" s="22">
        <f t="shared" si="0"/>
        <v>0</v>
      </c>
      <c r="K10" s="22">
        <f t="shared" si="0"/>
        <v>0</v>
      </c>
      <c r="L10" s="22">
        <f t="shared" si="0"/>
        <v>0</v>
      </c>
      <c r="M10" s="22">
        <f t="shared" si="0"/>
        <v>0</v>
      </c>
      <c r="N10" s="22">
        <f t="shared" si="0"/>
        <v>0</v>
      </c>
      <c r="O10" s="22">
        <f t="shared" si="0"/>
        <v>0</v>
      </c>
      <c r="P10" s="22">
        <f t="shared" si="0"/>
        <v>0</v>
      </c>
      <c r="Q10" s="22">
        <f t="shared" si="0"/>
        <v>0</v>
      </c>
      <c r="R10" s="22">
        <f>SUM(F10:Q10)</f>
        <v>40991709.989999995</v>
      </c>
    </row>
    <row r="11" spans="3:18" s="25" customFormat="1" ht="15.75" x14ac:dyDescent="0.25">
      <c r="C11" s="24" t="s">
        <v>21</v>
      </c>
      <c r="D11" s="22">
        <f t="shared" ref="D11" si="1">SUM(D12:D16)</f>
        <v>865969331</v>
      </c>
      <c r="E11" s="22">
        <f>SUM(E12:E16)</f>
        <v>0</v>
      </c>
      <c r="F11" s="22">
        <f>SUM(F12:F16)</f>
        <v>40991709.989999995</v>
      </c>
      <c r="G11" s="22">
        <f>SUM(G12:G16)</f>
        <v>0</v>
      </c>
      <c r="H11" s="22">
        <f>SUM(H12:H16)</f>
        <v>0</v>
      </c>
      <c r="I11" s="22">
        <f t="shared" ref="I11:Q11" si="2">SUM(I12:I16)</f>
        <v>0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0</v>
      </c>
      <c r="N11" s="22">
        <f t="shared" si="2"/>
        <v>0</v>
      </c>
      <c r="O11" s="22">
        <f t="shared" si="2"/>
        <v>0</v>
      </c>
      <c r="P11" s="22">
        <f t="shared" si="2"/>
        <v>0</v>
      </c>
      <c r="Q11" s="22">
        <f t="shared" si="2"/>
        <v>0</v>
      </c>
      <c r="R11" s="22">
        <f>SUM(F11:Q11)</f>
        <v>40991709.989999995</v>
      </c>
    </row>
    <row r="12" spans="3:18" ht="15.75" x14ac:dyDescent="0.25">
      <c r="C12" s="26" t="s">
        <v>22</v>
      </c>
      <c r="D12" s="23">
        <v>512769331.00000006</v>
      </c>
      <c r="E12" s="23">
        <v>0</v>
      </c>
      <c r="F12" s="23">
        <f>+'[1]EstR (4)'!C60+'[1]EstR (4)'!C69</f>
        <v>30300610.800000001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f>SUM(F12:Q12)</f>
        <v>30300610.800000001</v>
      </c>
    </row>
    <row r="13" spans="3:18" ht="15.75" x14ac:dyDescent="0.25">
      <c r="C13" s="26" t="s">
        <v>23</v>
      </c>
      <c r="D13" s="23">
        <v>180100000</v>
      </c>
      <c r="E13" s="23">
        <v>0</v>
      </c>
      <c r="F13" s="23">
        <f>+'[1]EstR (4)'!C86-'[1]EstR (4)'!C84-'[1]EstR (4)'!C83-'[1]EstR (4)'!C82-'[1]EstR (4)'!C77</f>
        <v>2999724.8200000003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>
        <f t="shared" ref="R13:R16" si="3">SUM(F13:Q13)</f>
        <v>2999724.8200000003</v>
      </c>
    </row>
    <row r="14" spans="3:18" ht="15.75" x14ac:dyDescent="0.25">
      <c r="C14" s="26" t="s">
        <v>24</v>
      </c>
      <c r="D14" s="23">
        <v>3500000</v>
      </c>
      <c r="E14" s="23">
        <v>0</v>
      </c>
      <c r="F14" s="23">
        <f>+'[1]EstR (4)'!C105</f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>
        <f t="shared" si="3"/>
        <v>0</v>
      </c>
    </row>
    <row r="15" spans="3:18" ht="15.75" x14ac:dyDescent="0.25">
      <c r="C15" s="26" t="s">
        <v>25</v>
      </c>
      <c r="D15" s="23">
        <v>117200000</v>
      </c>
      <c r="E15" s="23">
        <v>0</v>
      </c>
      <c r="F15" s="23">
        <f>+'[1]EstR (4)'!C120-'[1]EstR (4)'!C117-'[1]EstR (4)'!C108-'[1]EstR (4)'!C109</f>
        <v>3408754.2799999965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>
        <f>SUM(F15:Q15)</f>
        <v>3408754.2799999965</v>
      </c>
    </row>
    <row r="16" spans="3:18" ht="15.75" x14ac:dyDescent="0.25">
      <c r="C16" s="26" t="s">
        <v>26</v>
      </c>
      <c r="D16" s="23">
        <v>52400000</v>
      </c>
      <c r="E16" s="23">
        <v>0</v>
      </c>
      <c r="F16" s="23">
        <f>+'[1]EstR (4)'!C129</f>
        <v>4282620.09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>
        <f t="shared" si="3"/>
        <v>4282620.09</v>
      </c>
    </row>
    <row r="17" spans="3:18" ht="15.75" x14ac:dyDescent="0.25">
      <c r="C17" s="24" t="s">
        <v>27</v>
      </c>
      <c r="D17" s="27">
        <f>SUM(D18:D26)</f>
        <v>234742569</v>
      </c>
      <c r="E17" s="28">
        <f>SUM(E18:E26)</f>
        <v>0</v>
      </c>
      <c r="F17" s="27">
        <f t="shared" ref="F17:Q17" si="4">SUM(F18:F26)</f>
        <v>16052125.060000001</v>
      </c>
      <c r="G17" s="27">
        <f t="shared" si="4"/>
        <v>0</v>
      </c>
      <c r="H17" s="27">
        <f t="shared" si="4"/>
        <v>0</v>
      </c>
      <c r="I17" s="27">
        <f t="shared" si="4"/>
        <v>0</v>
      </c>
      <c r="J17" s="27">
        <f t="shared" si="4"/>
        <v>0</v>
      </c>
      <c r="K17" s="27">
        <f t="shared" si="4"/>
        <v>0</v>
      </c>
      <c r="L17" s="27">
        <f t="shared" si="4"/>
        <v>0</v>
      </c>
      <c r="M17" s="27">
        <f t="shared" si="4"/>
        <v>0</v>
      </c>
      <c r="N17" s="27">
        <f t="shared" si="4"/>
        <v>0</v>
      </c>
      <c r="O17" s="27">
        <f t="shared" si="4"/>
        <v>0</v>
      </c>
      <c r="P17" s="27">
        <f t="shared" si="4"/>
        <v>0</v>
      </c>
      <c r="Q17" s="27">
        <f t="shared" si="4"/>
        <v>0</v>
      </c>
      <c r="R17" s="27">
        <f>SUM(F17:Q17)</f>
        <v>16052125.060000001</v>
      </c>
    </row>
    <row r="18" spans="3:18" ht="15.75" x14ac:dyDescent="0.25">
      <c r="C18" s="26" t="s">
        <v>28</v>
      </c>
      <c r="D18" s="23">
        <v>23594000</v>
      </c>
      <c r="E18" s="23">
        <v>0</v>
      </c>
      <c r="F18" s="23">
        <f>+'[1]EstR (4)'!C148+'[1]EstR (4)'!C165</f>
        <v>3525942.98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f>SUM(F18:Q18)</f>
        <v>3525942.98</v>
      </c>
    </row>
    <row r="19" spans="3:18" ht="15.75" x14ac:dyDescent="0.25">
      <c r="C19" s="26" t="s">
        <v>29</v>
      </c>
      <c r="D19" s="23">
        <v>61000000</v>
      </c>
      <c r="E19" s="23">
        <v>0</v>
      </c>
      <c r="F19" s="23">
        <f>+'[1]EstR (4)'!C173</f>
        <v>4563900.16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f t="shared" ref="R19:R36" si="5">SUM(F19:Q19)</f>
        <v>4563900.16</v>
      </c>
    </row>
    <row r="20" spans="3:18" ht="15.75" x14ac:dyDescent="0.25">
      <c r="C20" s="26" t="s">
        <v>30</v>
      </c>
      <c r="D20" s="23">
        <v>5720000</v>
      </c>
      <c r="E20" s="23">
        <v>0</v>
      </c>
      <c r="F20" s="23">
        <f>+'[1]EstR (4)'!C179</f>
        <v>171372.64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f t="shared" si="5"/>
        <v>171372.64</v>
      </c>
    </row>
    <row r="21" spans="3:18" ht="15.75" x14ac:dyDescent="0.25">
      <c r="C21" s="26" t="s">
        <v>31</v>
      </c>
      <c r="D21" s="23">
        <v>12084000</v>
      </c>
      <c r="E21" s="23">
        <v>0</v>
      </c>
      <c r="F21" s="23">
        <f>+'[1]EstR (4)'!C186</f>
        <v>504000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>
        <f t="shared" si="5"/>
        <v>504000</v>
      </c>
    </row>
    <row r="22" spans="3:18" ht="15.75" x14ac:dyDescent="0.25">
      <c r="C22" s="26" t="s">
        <v>32</v>
      </c>
      <c r="D22" s="23">
        <v>26000000</v>
      </c>
      <c r="E22" s="23">
        <v>0</v>
      </c>
      <c r="F22" s="23">
        <f>+'[1]EstR (4)'!C194</f>
        <v>1345031.54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>
        <f t="shared" si="5"/>
        <v>1345031.54</v>
      </c>
    </row>
    <row r="23" spans="3:18" ht="15.75" x14ac:dyDescent="0.25">
      <c r="C23" s="26" t="s">
        <v>33</v>
      </c>
      <c r="D23" s="23">
        <v>22516265</v>
      </c>
      <c r="E23" s="23">
        <v>0</v>
      </c>
      <c r="F23" s="23">
        <f>+'[1]EstR (4)'!C201</f>
        <v>1920557.4500000002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 t="shared" si="5"/>
        <v>1920557.4500000002</v>
      </c>
    </row>
    <row r="24" spans="3:18" ht="15.75" x14ac:dyDescent="0.25">
      <c r="C24" s="26" t="s">
        <v>34</v>
      </c>
      <c r="D24" s="23">
        <v>10426304</v>
      </c>
      <c r="E24" s="23">
        <v>0</v>
      </c>
      <c r="F24" s="23">
        <f>+'[1]EstR (4)'!C216</f>
        <v>648500.04999999993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>
        <f t="shared" si="5"/>
        <v>648500.04999999993</v>
      </c>
    </row>
    <row r="25" spans="3:18" ht="15.75" x14ac:dyDescent="0.25">
      <c r="C25" s="26" t="s">
        <v>35</v>
      </c>
      <c r="D25" s="23">
        <v>63402000</v>
      </c>
      <c r="E25" s="23">
        <v>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f t="shared" si="5"/>
        <v>0</v>
      </c>
    </row>
    <row r="26" spans="3:18" ht="15.75" x14ac:dyDescent="0.25">
      <c r="C26" s="26" t="s">
        <v>36</v>
      </c>
      <c r="D26" s="23">
        <v>10000000</v>
      </c>
      <c r="E26" s="23">
        <v>0</v>
      </c>
      <c r="F26" s="23">
        <f>+'[1]EstR (4)'!C244</f>
        <v>3372820.24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>
        <f t="shared" si="5"/>
        <v>3372820.24</v>
      </c>
    </row>
    <row r="27" spans="3:18" s="25" customFormat="1" ht="15.75" x14ac:dyDescent="0.25">
      <c r="C27" s="24" t="s">
        <v>37</v>
      </c>
      <c r="D27" s="27">
        <f>SUM(D28:D36)</f>
        <v>37865280</v>
      </c>
      <c r="E27" s="27">
        <f>SUM(E28:E36)</f>
        <v>0</v>
      </c>
      <c r="F27" s="27">
        <f t="shared" ref="F27:Q27" si="6">SUM(F28:F36)</f>
        <v>2594168.1800000002</v>
      </c>
      <c r="G27" s="27">
        <f t="shared" si="6"/>
        <v>0</v>
      </c>
      <c r="H27" s="27">
        <f t="shared" si="6"/>
        <v>0</v>
      </c>
      <c r="I27" s="27">
        <f t="shared" si="6"/>
        <v>0</v>
      </c>
      <c r="J27" s="27">
        <f t="shared" si="6"/>
        <v>0</v>
      </c>
      <c r="K27" s="27">
        <f t="shared" si="6"/>
        <v>0</v>
      </c>
      <c r="L27" s="27">
        <f t="shared" si="6"/>
        <v>0</v>
      </c>
      <c r="M27" s="27">
        <f t="shared" si="6"/>
        <v>0</v>
      </c>
      <c r="N27" s="27">
        <f t="shared" si="6"/>
        <v>0</v>
      </c>
      <c r="O27" s="27">
        <f t="shared" si="6"/>
        <v>0</v>
      </c>
      <c r="P27" s="27">
        <f t="shared" si="6"/>
        <v>0</v>
      </c>
      <c r="Q27" s="27">
        <f t="shared" si="6"/>
        <v>0</v>
      </c>
      <c r="R27" s="27">
        <f t="shared" si="5"/>
        <v>2594168.1800000002</v>
      </c>
    </row>
    <row r="28" spans="3:18" ht="15.75" x14ac:dyDescent="0.25">
      <c r="C28" s="26" t="s">
        <v>38</v>
      </c>
      <c r="D28" s="23">
        <v>14645580</v>
      </c>
      <c r="E28" s="23">
        <v>0</v>
      </c>
      <c r="F28" s="23">
        <f>+'[1]EstR (4)'!C259</f>
        <v>269404.82999999996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f t="shared" si="5"/>
        <v>269404.82999999996</v>
      </c>
    </row>
    <row r="29" spans="3:18" ht="15.75" x14ac:dyDescent="0.25">
      <c r="C29" s="26" t="s">
        <v>39</v>
      </c>
      <c r="D29" s="23">
        <v>2430000</v>
      </c>
      <c r="E29" s="23">
        <v>0</v>
      </c>
      <c r="F29" s="23">
        <f>+'[1]EstR (4)'!C267</f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>
        <f t="shared" si="5"/>
        <v>0</v>
      </c>
    </row>
    <row r="30" spans="3:18" ht="15.75" x14ac:dyDescent="0.25">
      <c r="C30" s="26" t="s">
        <v>40</v>
      </c>
      <c r="D30" s="23">
        <v>3360000</v>
      </c>
      <c r="E30" s="23">
        <v>0</v>
      </c>
      <c r="F30" s="23">
        <f>+'[1]EstR (4)'!C277</f>
        <v>217850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>
        <f t="shared" si="5"/>
        <v>217850</v>
      </c>
    </row>
    <row r="31" spans="3:18" ht="15.75" x14ac:dyDescent="0.25">
      <c r="C31" s="26" t="s">
        <v>41</v>
      </c>
      <c r="D31" s="23">
        <v>418000</v>
      </c>
      <c r="E31" s="23">
        <v>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5"/>
        <v>0</v>
      </c>
    </row>
    <row r="32" spans="3:18" ht="15.75" x14ac:dyDescent="0.25">
      <c r="C32" s="26" t="s">
        <v>42</v>
      </c>
      <c r="D32" s="23">
        <v>50000</v>
      </c>
      <c r="E32" s="23">
        <v>0</v>
      </c>
      <c r="F32" s="23">
        <f>+'[1]EstR (4)'!C296</f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>
        <f t="shared" si="5"/>
        <v>0</v>
      </c>
    </row>
    <row r="33" spans="3:18" ht="15.75" x14ac:dyDescent="0.25">
      <c r="C33" s="26" t="s">
        <v>43</v>
      </c>
      <c r="D33" s="23">
        <v>24000</v>
      </c>
      <c r="E33" s="23"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>
        <f t="shared" si="5"/>
        <v>0</v>
      </c>
    </row>
    <row r="34" spans="3:18" ht="15.75" x14ac:dyDescent="0.25">
      <c r="C34" s="26" t="s">
        <v>44</v>
      </c>
      <c r="D34" s="23">
        <v>4124000</v>
      </c>
      <c r="E34" s="23">
        <v>0</v>
      </c>
      <c r="F34" s="23">
        <f>+'[1]EstR (4)'!C289</f>
        <v>1343700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>
        <f t="shared" si="5"/>
        <v>1343700</v>
      </c>
    </row>
    <row r="35" spans="3:18" ht="15.75" x14ac:dyDescent="0.25">
      <c r="C35" s="26" t="s">
        <v>45</v>
      </c>
      <c r="D35" s="23">
        <v>0</v>
      </c>
      <c r="E35" s="23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>
        <f t="shared" si="5"/>
        <v>0</v>
      </c>
    </row>
    <row r="36" spans="3:18" ht="15.75" x14ac:dyDescent="0.25">
      <c r="C36" s="26" t="s">
        <v>46</v>
      </c>
      <c r="D36" s="23">
        <v>12813700</v>
      </c>
      <c r="E36" s="23">
        <v>0</v>
      </c>
      <c r="F36" s="23">
        <f>+'[1]EstR (4)'!C312</f>
        <v>763213.35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>
        <f t="shared" si="5"/>
        <v>763213.35</v>
      </c>
    </row>
    <row r="37" spans="3:18" s="25" customFormat="1" ht="15.75" x14ac:dyDescent="0.25">
      <c r="C37" s="24" t="s">
        <v>47</v>
      </c>
      <c r="D37" s="27">
        <f>SUM(D38:D45)</f>
        <v>7280000</v>
      </c>
      <c r="E37" s="27">
        <f>SUM(E38:E45)</f>
        <v>0</v>
      </c>
      <c r="F37" s="27">
        <f t="shared" ref="F37:Q37" si="7">SUM(F38:F45)</f>
        <v>118932.25</v>
      </c>
      <c r="G37" s="27">
        <f t="shared" si="7"/>
        <v>0</v>
      </c>
      <c r="H37" s="27">
        <f t="shared" si="7"/>
        <v>0</v>
      </c>
      <c r="I37" s="27">
        <f t="shared" si="7"/>
        <v>0</v>
      </c>
      <c r="J37" s="27">
        <f t="shared" si="7"/>
        <v>0</v>
      </c>
      <c r="K37" s="27">
        <f t="shared" si="7"/>
        <v>0</v>
      </c>
      <c r="L37" s="27">
        <f t="shared" si="7"/>
        <v>0</v>
      </c>
      <c r="M37" s="27">
        <f t="shared" si="7"/>
        <v>0</v>
      </c>
      <c r="N37" s="27">
        <f t="shared" si="7"/>
        <v>0</v>
      </c>
      <c r="O37" s="27">
        <f t="shared" si="7"/>
        <v>0</v>
      </c>
      <c r="P37" s="27">
        <f t="shared" si="7"/>
        <v>0</v>
      </c>
      <c r="Q37" s="27">
        <f t="shared" si="7"/>
        <v>0</v>
      </c>
      <c r="R37" s="27">
        <f>SUM(F37:Q37)</f>
        <v>118932.25</v>
      </c>
    </row>
    <row r="38" spans="3:18" ht="15.75" x14ac:dyDescent="0.25">
      <c r="C38" s="26" t="s">
        <v>48</v>
      </c>
      <c r="D38" s="23">
        <v>6580000</v>
      </c>
      <c r="E38" s="23">
        <v>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>
        <f>SUM(F38:Q38)</f>
        <v>0</v>
      </c>
    </row>
    <row r="39" spans="3:18" ht="15.75" x14ac:dyDescent="0.25">
      <c r="C39" s="26" t="s">
        <v>49</v>
      </c>
      <c r="D39" s="23">
        <v>0</v>
      </c>
      <c r="E39" s="23">
        <v>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>
        <f t="shared" ref="R39:R52" si="8">SUM(F39:Q39)</f>
        <v>0</v>
      </c>
    </row>
    <row r="40" spans="3:18" ht="15.75" x14ac:dyDescent="0.25">
      <c r="C40" s="26" t="s">
        <v>50</v>
      </c>
      <c r="D40" s="23">
        <v>0</v>
      </c>
      <c r="E40" s="23">
        <v>0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>
        <f t="shared" si="8"/>
        <v>0</v>
      </c>
    </row>
    <row r="41" spans="3:18" ht="15.75" x14ac:dyDescent="0.25">
      <c r="C41" s="26" t="s">
        <v>51</v>
      </c>
      <c r="D41" s="23">
        <v>0</v>
      </c>
      <c r="E41" s="23">
        <v>0</v>
      </c>
      <c r="F41" s="23">
        <v>118932.25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>
        <f t="shared" si="8"/>
        <v>118932.25</v>
      </c>
    </row>
    <row r="42" spans="3:18" ht="15.75" x14ac:dyDescent="0.25">
      <c r="C42" s="26" t="s">
        <v>52</v>
      </c>
      <c r="D42" s="23">
        <v>0</v>
      </c>
      <c r="E42" s="23">
        <v>0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>
        <f t="shared" si="8"/>
        <v>0</v>
      </c>
    </row>
    <row r="43" spans="3:18" ht="15.75" x14ac:dyDescent="0.25">
      <c r="C43" s="26" t="s">
        <v>53</v>
      </c>
      <c r="D43" s="23">
        <v>0</v>
      </c>
      <c r="E43" s="23">
        <v>0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f t="shared" si="8"/>
        <v>0</v>
      </c>
    </row>
    <row r="44" spans="3:18" ht="15.75" x14ac:dyDescent="0.25">
      <c r="C44" s="26" t="s">
        <v>54</v>
      </c>
      <c r="D44" s="23">
        <v>700000.00000000012</v>
      </c>
      <c r="E44" s="23">
        <v>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f t="shared" si="8"/>
        <v>0</v>
      </c>
    </row>
    <row r="45" spans="3:18" ht="15.75" x14ac:dyDescent="0.25">
      <c r="C45" s="26" t="s">
        <v>55</v>
      </c>
      <c r="D45" s="23">
        <v>0</v>
      </c>
      <c r="E45" s="23">
        <v>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>
        <f t="shared" si="8"/>
        <v>0</v>
      </c>
    </row>
    <row r="46" spans="3:18" s="25" customFormat="1" ht="15.75" x14ac:dyDescent="0.25">
      <c r="C46" s="24" t="s">
        <v>56</v>
      </c>
      <c r="D46" s="22"/>
      <c r="E46" s="22"/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 t="shared" si="8"/>
        <v>0</v>
      </c>
    </row>
    <row r="47" spans="3:18" ht="15.75" x14ac:dyDescent="0.25">
      <c r="C47" s="26" t="s">
        <v>57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f t="shared" si="8"/>
        <v>0</v>
      </c>
    </row>
    <row r="48" spans="3:18" ht="15.75" x14ac:dyDescent="0.25">
      <c r="C48" s="26" t="s">
        <v>58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f t="shared" si="8"/>
        <v>0</v>
      </c>
    </row>
    <row r="49" spans="3:18" ht="15.75" x14ac:dyDescent="0.25">
      <c r="C49" s="26" t="s">
        <v>59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f t="shared" si="8"/>
        <v>0</v>
      </c>
    </row>
    <row r="50" spans="3:18" ht="15.75" x14ac:dyDescent="0.25">
      <c r="C50" s="26" t="s">
        <v>60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f t="shared" si="8"/>
        <v>0</v>
      </c>
    </row>
    <row r="51" spans="3:18" ht="15.75" x14ac:dyDescent="0.25">
      <c r="C51" s="26" t="s">
        <v>61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8"/>
        <v>0</v>
      </c>
    </row>
    <row r="52" spans="3:18" ht="15.75" x14ac:dyDescent="0.25">
      <c r="C52" s="26" t="s">
        <v>62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f t="shared" si="8"/>
        <v>0</v>
      </c>
    </row>
    <row r="53" spans="3:18" s="32" customFormat="1" ht="15.75" x14ac:dyDescent="0.25">
      <c r="C53" s="29" t="s">
        <v>63</v>
      </c>
      <c r="D53" s="30">
        <f>SUM(D54:D62)</f>
        <v>94364000</v>
      </c>
      <c r="E53" s="30">
        <f>SUM(E54:E62)</f>
        <v>0</v>
      </c>
      <c r="F53" s="30">
        <f>SUM(F54:F62)</f>
        <v>0</v>
      </c>
      <c r="G53" s="30">
        <f t="shared" ref="G53:Q53" si="9">SUM(G54:G62)</f>
        <v>0</v>
      </c>
      <c r="H53" s="30">
        <f t="shared" si="9"/>
        <v>0</v>
      </c>
      <c r="I53" s="30">
        <f t="shared" si="9"/>
        <v>0</v>
      </c>
      <c r="J53" s="30">
        <f t="shared" si="9"/>
        <v>0</v>
      </c>
      <c r="K53" s="30">
        <f t="shared" si="9"/>
        <v>0</v>
      </c>
      <c r="L53" s="30">
        <f t="shared" si="9"/>
        <v>0</v>
      </c>
      <c r="M53" s="30">
        <f t="shared" si="9"/>
        <v>0</v>
      </c>
      <c r="N53" s="30">
        <f t="shared" si="9"/>
        <v>0</v>
      </c>
      <c r="O53" s="30">
        <f t="shared" si="9"/>
        <v>0</v>
      </c>
      <c r="P53" s="30">
        <f t="shared" si="9"/>
        <v>0</v>
      </c>
      <c r="Q53" s="30">
        <f t="shared" si="9"/>
        <v>0</v>
      </c>
      <c r="R53" s="31">
        <f>SUM(F53:Q53)</f>
        <v>0</v>
      </c>
    </row>
    <row r="54" spans="3:18" s="35" customFormat="1" ht="15.75" x14ac:dyDescent="0.25">
      <c r="C54" s="33" t="s">
        <v>64</v>
      </c>
      <c r="D54" s="34">
        <v>29864000</v>
      </c>
      <c r="E54" s="34">
        <v>0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>
        <f>SUM(F54:Q54)</f>
        <v>0</v>
      </c>
    </row>
    <row r="55" spans="3:18" s="35" customFormat="1" ht="15.75" x14ac:dyDescent="0.25">
      <c r="C55" s="33" t="s">
        <v>65</v>
      </c>
      <c r="D55" s="34">
        <v>0</v>
      </c>
      <c r="E55" s="34">
        <v>0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>
        <f t="shared" ref="R55:R61" si="10">SUM(F55:Q55)</f>
        <v>0</v>
      </c>
    </row>
    <row r="56" spans="3:18" s="35" customFormat="1" ht="15.75" x14ac:dyDescent="0.25">
      <c r="C56" s="33" t="s">
        <v>66</v>
      </c>
      <c r="D56" s="34">
        <v>0</v>
      </c>
      <c r="E56" s="34">
        <v>0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>
        <f t="shared" si="10"/>
        <v>0</v>
      </c>
    </row>
    <row r="57" spans="3:18" s="35" customFormat="1" ht="15.75" x14ac:dyDescent="0.25">
      <c r="C57" s="33" t="s">
        <v>67</v>
      </c>
      <c r="D57" s="34">
        <v>11200000</v>
      </c>
      <c r="E57" s="34">
        <v>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>
        <f t="shared" si="10"/>
        <v>0</v>
      </c>
    </row>
    <row r="58" spans="3:18" s="35" customFormat="1" ht="15.75" x14ac:dyDescent="0.25">
      <c r="C58" s="33" t="s">
        <v>68</v>
      </c>
      <c r="D58" s="34">
        <v>5800000</v>
      </c>
      <c r="E58" s="34">
        <v>0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>
        <f t="shared" si="10"/>
        <v>0</v>
      </c>
    </row>
    <row r="59" spans="3:18" s="35" customFormat="1" ht="15.75" x14ac:dyDescent="0.25">
      <c r="C59" s="33" t="s">
        <v>69</v>
      </c>
      <c r="D59" s="34">
        <v>0</v>
      </c>
      <c r="E59" s="34">
        <v>0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>
        <f t="shared" si="10"/>
        <v>0</v>
      </c>
    </row>
    <row r="60" spans="3:18" s="35" customFormat="1" ht="15.75" x14ac:dyDescent="0.25">
      <c r="C60" s="33" t="s">
        <v>70</v>
      </c>
      <c r="D60" s="34">
        <v>0</v>
      </c>
      <c r="E60" s="34">
        <v>0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>
        <f t="shared" si="10"/>
        <v>0</v>
      </c>
    </row>
    <row r="61" spans="3:18" s="35" customFormat="1" ht="15.75" x14ac:dyDescent="0.25">
      <c r="C61" s="33" t="s">
        <v>71</v>
      </c>
      <c r="D61" s="34">
        <v>12500000</v>
      </c>
      <c r="E61" s="34">
        <v>0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>
        <f t="shared" si="10"/>
        <v>0</v>
      </c>
    </row>
    <row r="62" spans="3:18" s="35" customFormat="1" ht="15.75" x14ac:dyDescent="0.25">
      <c r="C62" s="33" t="s">
        <v>72</v>
      </c>
      <c r="D62" s="34">
        <v>35000000</v>
      </c>
      <c r="E62" s="34">
        <v>0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>
        <f>SUM(F62:Q62)</f>
        <v>0</v>
      </c>
    </row>
    <row r="63" spans="3:18" s="32" customFormat="1" ht="15.75" x14ac:dyDescent="0.25">
      <c r="C63" s="29" t="s">
        <v>73</v>
      </c>
      <c r="D63" s="36">
        <f>SUM(D64:D67)</f>
        <v>131927674</v>
      </c>
      <c r="E63" s="36">
        <f>SUM(E64:E67)</f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f t="shared" ref="R63:R64" si="11">SUM(F63:Q63)</f>
        <v>0</v>
      </c>
    </row>
    <row r="64" spans="3:18" s="35" customFormat="1" ht="15.75" x14ac:dyDescent="0.25">
      <c r="C64" s="33" t="s">
        <v>74</v>
      </c>
      <c r="D64" s="34">
        <v>131427674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11"/>
        <v>0</v>
      </c>
    </row>
    <row r="65" spans="3:18" s="35" customFormat="1" ht="15.75" x14ac:dyDescent="0.25">
      <c r="C65" s="33" t="s">
        <v>75</v>
      </c>
      <c r="D65" s="34">
        <v>500000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</row>
    <row r="66" spans="3:18" s="35" customFormat="1" ht="15.75" x14ac:dyDescent="0.25">
      <c r="C66" s="33" t="s">
        <v>76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</row>
    <row r="67" spans="3:18" s="35" customFormat="1" ht="15.75" x14ac:dyDescent="0.25">
      <c r="C67" s="33" t="s">
        <v>77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</row>
    <row r="68" spans="3:18" s="32" customFormat="1" ht="15.75" x14ac:dyDescent="0.25">
      <c r="C68" s="29" t="s">
        <v>78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</row>
    <row r="69" spans="3:18" s="35" customFormat="1" ht="15.75" x14ac:dyDescent="0.25">
      <c r="C69" s="33" t="s">
        <v>79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</row>
    <row r="70" spans="3:18" s="35" customFormat="1" ht="15.75" x14ac:dyDescent="0.25">
      <c r="C70" s="33" t="s">
        <v>80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</row>
    <row r="71" spans="3:18" s="32" customFormat="1" ht="15.75" x14ac:dyDescent="0.25">
      <c r="C71" s="29" t="s">
        <v>81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</row>
    <row r="72" spans="3:18" s="35" customFormat="1" ht="15.75" x14ac:dyDescent="0.25">
      <c r="C72" s="33" t="s">
        <v>82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</row>
    <row r="73" spans="3:18" s="35" customFormat="1" ht="15.75" x14ac:dyDescent="0.25">
      <c r="C73" s="33" t="s">
        <v>83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</row>
    <row r="74" spans="3:18" ht="15.75" x14ac:dyDescent="0.25">
      <c r="C74" s="33" t="s">
        <v>84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</row>
    <row r="75" spans="3:18" s="25" customFormat="1" ht="15.75" x14ac:dyDescent="0.25">
      <c r="C75" s="21" t="s">
        <v>85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</row>
    <row r="76" spans="3:18" s="25" customFormat="1" ht="15.75" x14ac:dyDescent="0.25">
      <c r="C76" s="24" t="s">
        <v>86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</row>
    <row r="77" spans="3:18" ht="15.75" x14ac:dyDescent="0.25">
      <c r="C77" s="26" t="s">
        <v>87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</row>
    <row r="78" spans="3:18" ht="15.75" x14ac:dyDescent="0.25">
      <c r="C78" s="26" t="s">
        <v>88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</row>
    <row r="79" spans="3:18" s="25" customFormat="1" ht="15.75" x14ac:dyDescent="0.25">
      <c r="C79" s="24" t="s">
        <v>89</v>
      </c>
      <c r="D79" s="37">
        <f>SUM(D80:D81)</f>
        <v>88920204</v>
      </c>
      <c r="E79" s="37">
        <f t="shared" ref="E79:R79" si="12">SUM(E80:E81)</f>
        <v>0</v>
      </c>
      <c r="F79" s="37">
        <f t="shared" si="12"/>
        <v>36469477.017999999</v>
      </c>
      <c r="G79" s="37">
        <f t="shared" si="12"/>
        <v>36469477.017999999</v>
      </c>
      <c r="H79" s="37">
        <f t="shared" si="12"/>
        <v>36469477.017999999</v>
      </c>
      <c r="I79" s="37">
        <f t="shared" si="12"/>
        <v>36469477.017999999</v>
      </c>
      <c r="J79" s="37">
        <f t="shared" si="12"/>
        <v>36469477.017999999</v>
      </c>
      <c r="K79" s="37">
        <f t="shared" si="12"/>
        <v>36469477.017999999</v>
      </c>
      <c r="L79" s="37">
        <f t="shared" si="12"/>
        <v>36469477.017999999</v>
      </c>
      <c r="M79" s="37">
        <f t="shared" si="12"/>
        <v>36469477.017999999</v>
      </c>
      <c r="N79" s="37">
        <f t="shared" si="12"/>
        <v>36469477.017999999</v>
      </c>
      <c r="O79" s="37">
        <f t="shared" si="12"/>
        <v>36469477.017999999</v>
      </c>
      <c r="P79" s="37">
        <f t="shared" si="12"/>
        <v>36469477.017999999</v>
      </c>
      <c r="Q79" s="37">
        <f t="shared" si="12"/>
        <v>36469477.017999999</v>
      </c>
      <c r="R79" s="37">
        <f t="shared" si="12"/>
        <v>36469477.017999999</v>
      </c>
    </row>
    <row r="80" spans="3:18" ht="15.75" x14ac:dyDescent="0.25">
      <c r="C80" s="26" t="s">
        <v>90</v>
      </c>
      <c r="D80" s="38">
        <v>88920204</v>
      </c>
      <c r="E80" s="38">
        <v>0</v>
      </c>
      <c r="F80" s="38">
        <v>36469477.017999999</v>
      </c>
      <c r="G80" s="38">
        <v>36469477.017999999</v>
      </c>
      <c r="H80" s="38">
        <v>36469477.017999999</v>
      </c>
      <c r="I80" s="38">
        <v>36469477.017999999</v>
      </c>
      <c r="J80" s="38">
        <v>36469477.017999999</v>
      </c>
      <c r="K80" s="38">
        <v>36469477.017999999</v>
      </c>
      <c r="L80" s="38">
        <v>36469477.017999999</v>
      </c>
      <c r="M80" s="38">
        <v>36469477.017999999</v>
      </c>
      <c r="N80" s="38">
        <v>36469477.017999999</v>
      </c>
      <c r="O80" s="38">
        <v>36469477.017999999</v>
      </c>
      <c r="P80" s="38">
        <v>36469477.017999999</v>
      </c>
      <c r="Q80" s="38">
        <v>36469477.017999999</v>
      </c>
      <c r="R80" s="38">
        <v>36469477.017999999</v>
      </c>
    </row>
    <row r="81" spans="3:18" ht="15.75" x14ac:dyDescent="0.25">
      <c r="C81" s="26" t="s">
        <v>91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</row>
    <row r="82" spans="3:18" s="25" customFormat="1" ht="15.75" x14ac:dyDescent="0.25">
      <c r="C82" s="24" t="s">
        <v>92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</row>
    <row r="83" spans="3:18" ht="15.75" x14ac:dyDescent="0.25">
      <c r="C83" s="26" t="s">
        <v>93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</row>
    <row r="84" spans="3:18" ht="15.75" x14ac:dyDescent="0.25">
      <c r="C84" s="39" t="s">
        <v>94</v>
      </c>
      <c r="D84" s="40">
        <f>+D53+D46+D37+D27+D17+D11+D63+D68+D71+D75+D79</f>
        <v>1461069058</v>
      </c>
      <c r="E84" s="40">
        <f>+E53+E46+E37+E27+E17+E11+E79+E63</f>
        <v>0</v>
      </c>
      <c r="F84" s="40">
        <f>+F53+F46+F37+F27+F17+F11+F79</f>
        <v>96226412.497999996</v>
      </c>
      <c r="G84" s="40">
        <f t="shared" ref="G84:Q84" si="13">+G53+G46+G37+G27+G17+G11</f>
        <v>0</v>
      </c>
      <c r="H84" s="40">
        <f t="shared" si="13"/>
        <v>0</v>
      </c>
      <c r="I84" s="40">
        <f t="shared" si="13"/>
        <v>0</v>
      </c>
      <c r="J84" s="40">
        <f t="shared" si="13"/>
        <v>0</v>
      </c>
      <c r="K84" s="40">
        <f t="shared" si="13"/>
        <v>0</v>
      </c>
      <c r="L84" s="40">
        <f t="shared" si="13"/>
        <v>0</v>
      </c>
      <c r="M84" s="40">
        <f t="shared" si="13"/>
        <v>0</v>
      </c>
      <c r="N84" s="41">
        <f t="shared" si="13"/>
        <v>0</v>
      </c>
      <c r="O84" s="41">
        <f t="shared" si="13"/>
        <v>0</v>
      </c>
      <c r="P84" s="41">
        <f t="shared" si="13"/>
        <v>0</v>
      </c>
      <c r="Q84" s="41">
        <f t="shared" si="13"/>
        <v>0</v>
      </c>
      <c r="R84" s="40">
        <f>+R53+R46+R37+R27+R17+R11+R79</f>
        <v>96226412.497999996</v>
      </c>
    </row>
    <row r="86" spans="3:18" x14ac:dyDescent="0.25">
      <c r="N86" s="3"/>
      <c r="O86" s="3"/>
      <c r="P86" s="3"/>
      <c r="Q86" s="3"/>
      <c r="R86" s="3"/>
    </row>
    <row r="87" spans="3:18" x14ac:dyDescent="0.25">
      <c r="R87" s="8"/>
    </row>
    <row r="88" spans="3:18" ht="18.75" x14ac:dyDescent="0.3">
      <c r="C88" s="42"/>
      <c r="D88" s="43"/>
      <c r="E88" s="43"/>
      <c r="F88" s="43"/>
      <c r="N88" s="9"/>
    </row>
    <row r="89" spans="3:18" ht="18.75" x14ac:dyDescent="0.3">
      <c r="C89" s="42"/>
      <c r="D89" s="43"/>
      <c r="E89" s="42"/>
      <c r="F89" s="43"/>
    </row>
    <row r="90" spans="3:18" ht="18.75" x14ac:dyDescent="0.3">
      <c r="C90" s="42"/>
      <c r="E90" s="42"/>
      <c r="F90" s="43"/>
    </row>
    <row r="91" spans="3:18" ht="18.75" x14ac:dyDescent="0.3">
      <c r="C91" s="42" t="s">
        <v>95</v>
      </c>
      <c r="E91" s="42"/>
      <c r="F91" s="43" t="s">
        <v>96</v>
      </c>
    </row>
    <row r="92" spans="3:18" ht="18.75" x14ac:dyDescent="0.3">
      <c r="C92" s="42" t="s">
        <v>97</v>
      </c>
      <c r="E92" s="42"/>
      <c r="F92" s="43" t="s">
        <v>98</v>
      </c>
    </row>
    <row r="93" spans="3:18" ht="18.75" x14ac:dyDescent="0.3">
      <c r="C93" s="42"/>
      <c r="D93" s="43"/>
      <c r="E93" s="42"/>
      <c r="F93" s="43"/>
    </row>
    <row r="94" spans="3:18" s="8" customFormat="1" ht="18.75" x14ac:dyDescent="0.3">
      <c r="C94" s="44" t="s">
        <v>99</v>
      </c>
      <c r="D94" s="43"/>
      <c r="E94" s="42"/>
      <c r="F94" s="43"/>
    </row>
    <row r="95" spans="3:18" s="8" customFormat="1" ht="18.75" x14ac:dyDescent="0.3">
      <c r="C95" s="44" t="s">
        <v>100</v>
      </c>
      <c r="D95" s="43"/>
      <c r="E95" s="42"/>
      <c r="F95" s="43"/>
    </row>
    <row r="96" spans="3:18" s="8" customFormat="1" x14ac:dyDescent="0.25">
      <c r="C96" s="45"/>
      <c r="E96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2024-02-15T21:05:11Z</dcterms:created>
  <dcterms:modified xsi:type="dcterms:W3CDTF">2024-02-15T21:06:48Z</dcterms:modified>
</cp:coreProperties>
</file>