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cruz\AppData\Local\Microsoft\Windows\INetCache\Content.Outlook\AGXGAAWB\"/>
    </mc:Choice>
  </mc:AlternateContent>
  <xr:revisionPtr revIDLastSave="0" documentId="13_ncr:1_{FDA52065-2185-443A-8295-D5A5767A80D5}" xr6:coauthVersionLast="36" xr6:coauthVersionMax="36" xr10:uidLastSave="{00000000-0000-0000-0000-000000000000}"/>
  <bookViews>
    <workbookView xWindow="0" yWindow="0" windowWidth="20490" windowHeight="7545" xr2:uid="{D4C1BEC8-9E89-4AD6-9DD6-FDFC52A3BB21}"/>
  </bookViews>
  <sheets>
    <sheet name="P2 Presupuesto Aprobado-Eje (2" sheetId="1" r:id="rId1"/>
  </sheets>
  <externalReferences>
    <externalReference r:id="rId2"/>
  </externalReferences>
  <definedNames>
    <definedName name="_xlnm.Print_Area" localSheetId="0">'P2 Presupuesto Aprobado-Eje (2'!$C$1:$R$85</definedName>
    <definedName name="_xlnm.Print_Titles" localSheetId="0">'P2 Presupuesto Aprobado-Eje (2'!$1:$9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0" i="1" l="1"/>
  <c r="R79" i="1" s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R64" i="1"/>
  <c r="R63" i="1"/>
  <c r="E63" i="1"/>
  <c r="D63" i="1"/>
  <c r="R62" i="1"/>
  <c r="R61" i="1"/>
  <c r="R60" i="1"/>
  <c r="R59" i="1"/>
  <c r="R58" i="1"/>
  <c r="R57" i="1"/>
  <c r="R56" i="1"/>
  <c r="R55" i="1"/>
  <c r="R54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R52" i="1"/>
  <c r="R51" i="1"/>
  <c r="R50" i="1"/>
  <c r="R49" i="1"/>
  <c r="R48" i="1"/>
  <c r="R47" i="1"/>
  <c r="R46" i="1"/>
  <c r="R45" i="1"/>
  <c r="R44" i="1"/>
  <c r="R43" i="1"/>
  <c r="R42" i="1"/>
  <c r="J41" i="1"/>
  <c r="I41" i="1"/>
  <c r="I37" i="1" s="1"/>
  <c r="G41" i="1"/>
  <c r="G37" i="1" s="1"/>
  <c r="R40" i="1"/>
  <c r="R39" i="1"/>
  <c r="R38" i="1"/>
  <c r="Q37" i="1"/>
  <c r="P37" i="1"/>
  <c r="O37" i="1"/>
  <c r="N37" i="1"/>
  <c r="M37" i="1"/>
  <c r="L37" i="1"/>
  <c r="K37" i="1"/>
  <c r="J37" i="1"/>
  <c r="H37" i="1"/>
  <c r="F37" i="1"/>
  <c r="E37" i="1"/>
  <c r="D37" i="1"/>
  <c r="J36" i="1"/>
  <c r="I36" i="1"/>
  <c r="H36" i="1"/>
  <c r="G36" i="1"/>
  <c r="F36" i="1"/>
  <c r="R35" i="1"/>
  <c r="J34" i="1"/>
  <c r="I34" i="1"/>
  <c r="H34" i="1"/>
  <c r="G34" i="1"/>
  <c r="F34" i="1"/>
  <c r="R33" i="1"/>
  <c r="R32" i="1"/>
  <c r="R31" i="1"/>
  <c r="J30" i="1"/>
  <c r="I30" i="1"/>
  <c r="G30" i="1"/>
  <c r="F30" i="1"/>
  <c r="J29" i="1"/>
  <c r="R29" i="1" s="1"/>
  <c r="J28" i="1"/>
  <c r="I28" i="1"/>
  <c r="I27" i="1" s="1"/>
  <c r="H28" i="1"/>
  <c r="G28" i="1"/>
  <c r="F28" i="1"/>
  <c r="Q27" i="1"/>
  <c r="P27" i="1"/>
  <c r="O27" i="1"/>
  <c r="N27" i="1"/>
  <c r="M27" i="1"/>
  <c r="L27" i="1"/>
  <c r="K27" i="1"/>
  <c r="E27" i="1"/>
  <c r="D27" i="1"/>
  <c r="R26" i="1"/>
  <c r="J25" i="1"/>
  <c r="I25" i="1"/>
  <c r="H25" i="1"/>
  <c r="G25" i="1"/>
  <c r="F25" i="1"/>
  <c r="J24" i="1"/>
  <c r="I24" i="1"/>
  <c r="H24" i="1"/>
  <c r="G24" i="1"/>
  <c r="F24" i="1"/>
  <c r="J23" i="1"/>
  <c r="I23" i="1"/>
  <c r="H23" i="1"/>
  <c r="G23" i="1"/>
  <c r="F23" i="1"/>
  <c r="J22" i="1"/>
  <c r="I22" i="1"/>
  <c r="H22" i="1"/>
  <c r="G22" i="1"/>
  <c r="F22" i="1"/>
  <c r="J21" i="1"/>
  <c r="I21" i="1"/>
  <c r="H21" i="1"/>
  <c r="G21" i="1"/>
  <c r="F21" i="1"/>
  <c r="J20" i="1"/>
  <c r="I20" i="1"/>
  <c r="H20" i="1"/>
  <c r="G20" i="1"/>
  <c r="F20" i="1"/>
  <c r="J19" i="1"/>
  <c r="I19" i="1"/>
  <c r="H19" i="1"/>
  <c r="G19" i="1"/>
  <c r="F19" i="1"/>
  <c r="I18" i="1"/>
  <c r="H18" i="1"/>
  <c r="G18" i="1"/>
  <c r="F18" i="1"/>
  <c r="Q17" i="1"/>
  <c r="P17" i="1"/>
  <c r="O17" i="1"/>
  <c r="N17" i="1"/>
  <c r="M17" i="1"/>
  <c r="L17" i="1"/>
  <c r="K17" i="1"/>
  <c r="E17" i="1"/>
  <c r="D17" i="1"/>
  <c r="J16" i="1"/>
  <c r="I16" i="1"/>
  <c r="H16" i="1"/>
  <c r="G16" i="1"/>
  <c r="F16" i="1"/>
  <c r="J15" i="1"/>
  <c r="I15" i="1"/>
  <c r="H15" i="1"/>
  <c r="G15" i="1"/>
  <c r="F15" i="1"/>
  <c r="J14" i="1"/>
  <c r="I14" i="1"/>
  <c r="H14" i="1"/>
  <c r="G14" i="1"/>
  <c r="F14" i="1"/>
  <c r="J13" i="1"/>
  <c r="I13" i="1"/>
  <c r="H13" i="1"/>
  <c r="G13" i="1"/>
  <c r="F13" i="1"/>
  <c r="J12" i="1"/>
  <c r="I12" i="1"/>
  <c r="H12" i="1"/>
  <c r="G12" i="1"/>
  <c r="F12" i="1"/>
  <c r="Q11" i="1"/>
  <c r="P11" i="1"/>
  <c r="O11" i="1"/>
  <c r="N11" i="1"/>
  <c r="M11" i="1"/>
  <c r="L11" i="1"/>
  <c r="K11" i="1"/>
  <c r="E11" i="1"/>
  <c r="D11" i="1"/>
  <c r="N84" i="1" l="1"/>
  <c r="N10" i="1" s="1"/>
  <c r="K84" i="1"/>
  <c r="K10" i="1" s="1"/>
  <c r="O84" i="1"/>
  <c r="O10" i="1" s="1"/>
  <c r="D84" i="1"/>
  <c r="D10" i="1" s="1"/>
  <c r="L84" i="1"/>
  <c r="L10" i="1" s="1"/>
  <c r="P84" i="1"/>
  <c r="P10" i="1" s="1"/>
  <c r="R13" i="1"/>
  <c r="J11" i="1"/>
  <c r="E84" i="1"/>
  <c r="E10" i="1" s="1"/>
  <c r="M84" i="1"/>
  <c r="M10" i="1" s="1"/>
  <c r="Q84" i="1"/>
  <c r="Q10" i="1" s="1"/>
  <c r="R36" i="1"/>
  <c r="R41" i="1"/>
  <c r="G17" i="1"/>
  <c r="R20" i="1"/>
  <c r="R24" i="1"/>
  <c r="H11" i="1"/>
  <c r="I17" i="1"/>
  <c r="R21" i="1"/>
  <c r="R25" i="1"/>
  <c r="R28" i="1"/>
  <c r="J27" i="1"/>
  <c r="F11" i="1"/>
  <c r="I11" i="1"/>
  <c r="R14" i="1"/>
  <c r="R15" i="1"/>
  <c r="F17" i="1"/>
  <c r="J17" i="1"/>
  <c r="H17" i="1"/>
  <c r="R22" i="1"/>
  <c r="G27" i="1"/>
  <c r="R34" i="1"/>
  <c r="R37" i="1"/>
  <c r="R12" i="1"/>
  <c r="R16" i="1"/>
  <c r="R19" i="1"/>
  <c r="R23" i="1"/>
  <c r="H27" i="1"/>
  <c r="H84" i="1" s="1"/>
  <c r="H10" i="1" s="1"/>
  <c r="R30" i="1"/>
  <c r="G11" i="1"/>
  <c r="R18" i="1"/>
  <c r="F27" i="1"/>
  <c r="R53" i="1"/>
  <c r="I84" i="1" l="1"/>
  <c r="I10" i="1" s="1"/>
  <c r="J84" i="1"/>
  <c r="J10" i="1" s="1"/>
  <c r="R27" i="1"/>
  <c r="R11" i="1"/>
  <c r="R17" i="1"/>
  <c r="F84" i="1"/>
  <c r="F10" i="1" s="1"/>
  <c r="G84" i="1"/>
  <c r="G10" i="1" s="1"/>
  <c r="R84" i="1" l="1"/>
  <c r="R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Victoria Cruz</author>
  </authors>
  <commentList>
    <comment ref="T12" authorId="0" shapeId="0" xr:uid="{BFDD43E0-22F1-418D-B068-EB31F0487A6D}">
      <text>
        <r>
          <rPr>
            <b/>
            <sz val="9"/>
            <color indexed="81"/>
            <rFont val="Tahoma"/>
            <family val="2"/>
          </rPr>
          <t>Victoria Cruz:</t>
        </r>
        <r>
          <rPr>
            <sz val="9"/>
            <color indexed="81"/>
            <rFont val="Tahoma"/>
            <family val="2"/>
          </rPr>
          <t xml:space="preserve">
VALORES NO EJECUTADOS, PROVISIONADOS EN EL ESTADO DE RESULTADO.</t>
        </r>
      </text>
    </comment>
  </commentList>
</comments>
</file>

<file path=xl/sharedStrings.xml><?xml version="1.0" encoding="utf-8"?>
<sst xmlns="http://schemas.openxmlformats.org/spreadsheetml/2006/main" count="95" uniqueCount="95">
  <si>
    <t>SUPERINTENDENCIA DE SALUD Y RIESGOS LBORALES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</si>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</sst>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_-;\-* #,##0.0_-;_-* &quot;-&quot;?_-;_-@_-"/>
    <numFmt numFmtId="166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164" fontId="0" fillId="0" borderId="0" xfId="1" applyFont="1"/>
    <xf numFmtId="164" fontId="0" fillId="0" borderId="0" xfId="0" applyNumberFormat="1"/>
    <xf numFmtId="3" fontId="0" fillId="0" borderId="0" xfId="0" applyNumberFormat="1"/>
    <xf numFmtId="43" fontId="0" fillId="0" borderId="0" xfId="0" applyNumberFormat="1"/>
    <xf numFmtId="3" fontId="7" fillId="3" borderId="6" xfId="0" applyNumberFormat="1" applyFont="1" applyFill="1" applyBorder="1" applyAlignment="1">
      <alignment horizontal="center"/>
    </xf>
    <xf numFmtId="3" fontId="7" fillId="3" borderId="8" xfId="0" applyNumberFormat="1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8" fillId="0" borderId="9" xfId="0" applyFont="1" applyBorder="1" applyAlignment="1">
      <alignment horizontal="left"/>
    </xf>
    <xf numFmtId="41" fontId="8" fillId="0" borderId="9" xfId="1" applyNumberFormat="1" applyFont="1" applyBorder="1"/>
    <xf numFmtId="41" fontId="5" fillId="0" borderId="9" xfId="1" applyNumberFormat="1" applyFont="1" applyBorder="1"/>
    <xf numFmtId="0" fontId="8" fillId="0" borderId="9" xfId="0" applyFont="1" applyBorder="1" applyAlignment="1">
      <alignment horizontal="left" indent="1"/>
    </xf>
    <xf numFmtId="0" fontId="3" fillId="0" borderId="0" xfId="0" applyFont="1"/>
    <xf numFmtId="164" fontId="3" fillId="0" borderId="0" xfId="1" applyFont="1"/>
    <xf numFmtId="0" fontId="5" fillId="0" borderId="9" xfId="0" applyFont="1" applyBorder="1" applyAlignment="1">
      <alignment horizontal="left" indent="2"/>
    </xf>
    <xf numFmtId="41" fontId="0" fillId="0" borderId="0" xfId="0" applyNumberFormat="1"/>
    <xf numFmtId="165" fontId="8" fillId="0" borderId="9" xfId="1" applyNumberFormat="1" applyFont="1" applyBorder="1"/>
    <xf numFmtId="165" fontId="5" fillId="0" borderId="9" xfId="1" applyNumberFormat="1" applyFont="1" applyBorder="1"/>
    <xf numFmtId="165" fontId="8" fillId="0" borderId="10" xfId="1" applyNumberFormat="1" applyFont="1" applyFill="1" applyBorder="1"/>
    <xf numFmtId="165" fontId="0" fillId="0" borderId="0" xfId="0" applyNumberFormat="1"/>
    <xf numFmtId="0" fontId="8" fillId="0" borderId="9" xfId="0" applyFont="1" applyFill="1" applyBorder="1" applyAlignment="1">
      <alignment horizontal="left" indent="1"/>
    </xf>
    <xf numFmtId="165" fontId="8" fillId="0" borderId="9" xfId="1" applyNumberFormat="1" applyFont="1" applyFill="1" applyBorder="1"/>
    <xf numFmtId="41" fontId="8" fillId="0" borderId="9" xfId="1" applyNumberFormat="1" applyFont="1" applyFill="1" applyBorder="1"/>
    <xf numFmtId="164" fontId="3" fillId="0" borderId="0" xfId="1" applyFont="1" applyFill="1"/>
    <xf numFmtId="43" fontId="3" fillId="0" borderId="0" xfId="0" applyNumberFormat="1" applyFont="1" applyFill="1"/>
    <xf numFmtId="0" fontId="3" fillId="0" borderId="0" xfId="0" applyFont="1" applyFill="1"/>
    <xf numFmtId="0" fontId="5" fillId="0" borderId="9" xfId="0" applyFont="1" applyFill="1" applyBorder="1" applyAlignment="1">
      <alignment horizontal="left" indent="2"/>
    </xf>
    <xf numFmtId="3" fontId="5" fillId="0" borderId="9" xfId="1" applyNumberFormat="1" applyFont="1" applyFill="1" applyBorder="1"/>
    <xf numFmtId="0" fontId="0" fillId="0" borderId="0" xfId="0" applyFill="1"/>
    <xf numFmtId="164" fontId="0" fillId="0" borderId="0" xfId="1" applyFont="1" applyFill="1"/>
    <xf numFmtId="43" fontId="0" fillId="0" borderId="0" xfId="0" applyNumberFormat="1" applyFill="1"/>
    <xf numFmtId="164" fontId="0" fillId="0" borderId="10" xfId="1" applyFont="1" applyFill="1" applyBorder="1"/>
    <xf numFmtId="43" fontId="0" fillId="0" borderId="10" xfId="0" applyNumberFormat="1" applyFill="1" applyBorder="1"/>
    <xf numFmtId="3" fontId="0" fillId="0" borderId="10" xfId="0" applyNumberFormat="1" applyFill="1" applyBorder="1"/>
    <xf numFmtId="164" fontId="5" fillId="0" borderId="0" xfId="1" applyFont="1" applyFill="1" applyBorder="1"/>
    <xf numFmtId="164" fontId="5" fillId="0" borderId="10" xfId="1" applyFont="1" applyFill="1" applyBorder="1"/>
    <xf numFmtId="3" fontId="8" fillId="0" borderId="9" xfId="1" applyNumberFormat="1" applyFont="1" applyFill="1" applyBorder="1"/>
    <xf numFmtId="3" fontId="3" fillId="0" borderId="0" xfId="0" applyNumberFormat="1" applyFont="1" applyFill="1"/>
    <xf numFmtId="3" fontId="8" fillId="0" borderId="9" xfId="1" applyNumberFormat="1" applyFont="1" applyBorder="1"/>
    <xf numFmtId="3" fontId="5" fillId="0" borderId="9" xfId="1" applyNumberFormat="1" applyFont="1" applyBorder="1"/>
    <xf numFmtId="0" fontId="7" fillId="2" borderId="9" xfId="0" applyFont="1" applyFill="1" applyBorder="1" applyAlignment="1">
      <alignment vertical="center"/>
    </xf>
    <xf numFmtId="3" fontId="7" fillId="2" borderId="9" xfId="0" applyNumberFormat="1" applyFont="1" applyFill="1" applyBorder="1"/>
    <xf numFmtId="166" fontId="7" fillId="2" borderId="9" xfId="0" applyNumberFormat="1" applyFont="1" applyFill="1" applyBorder="1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3" fontId="7" fillId="2" borderId="2" xfId="1" applyNumberFormat="1" applyFont="1" applyFill="1" applyBorder="1" applyAlignment="1">
      <alignment horizontal="center" vertical="center" wrapText="1"/>
    </xf>
    <xf numFmtId="3" fontId="7" fillId="2" borderId="7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2</xdr:row>
      <xdr:rowOff>276225</xdr:rowOff>
    </xdr:from>
    <xdr:to>
      <xdr:col>2</xdr:col>
      <xdr:colOff>2057400</xdr:colOff>
      <xdr:row>5</xdr:row>
      <xdr:rowOff>128150</xdr:rowOff>
    </xdr:to>
    <xdr:pic>
      <xdr:nvPicPr>
        <xdr:cNvPr id="2" name="Picture 2" descr="SISALRIL LOGO LATERAL">
          <a:extLst>
            <a:ext uri="{FF2B5EF4-FFF2-40B4-BE49-F238E27FC236}">
              <a16:creationId xmlns:a16="http://schemas.microsoft.com/office/drawing/2014/main" id="{805ED43F-06FE-4904-993D-F07FF3342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7225"/>
          <a:ext cx="1876425" cy="61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srv\Archivos\Direccion%20administrativa%20y%20financiera\Gerencia%20Contablididad%20y%20Presupuestos\CONTABILIDAD\02-PRESUPUESTO\001-PRESUP%20Y%20EJEC%202024\EJECUCIONES%20PRESUP\001-Plantilla%20ejec.%20PAGINA%20W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 Presupuesto Aprobado-Eje (2"/>
      <sheetName val="EstR (5)"/>
      <sheetName val="EstR (4)"/>
      <sheetName val="EstR (6)"/>
      <sheetName val="EstR"/>
      <sheetName val="ESrr"/>
      <sheetName val="ESTRR (2)"/>
      <sheetName val="P3 Ejecucion "/>
    </sheetNames>
    <sheetDataSet>
      <sheetData sheetId="0"/>
      <sheetData sheetId="1">
        <row r="60">
          <cell r="G60">
            <v>30782630.149999999</v>
          </cell>
        </row>
        <row r="70">
          <cell r="G70">
            <v>2111387</v>
          </cell>
        </row>
        <row r="78">
          <cell r="G78">
            <v>2475000</v>
          </cell>
        </row>
        <row r="83">
          <cell r="G83">
            <v>1781480</v>
          </cell>
        </row>
        <row r="84">
          <cell r="G84">
            <v>3460000</v>
          </cell>
        </row>
        <row r="85">
          <cell r="G85">
            <v>5766666.6699999999</v>
          </cell>
        </row>
        <row r="87">
          <cell r="G87">
            <v>18954728.850000001</v>
          </cell>
        </row>
        <row r="106">
          <cell r="G106">
            <v>0</v>
          </cell>
        </row>
        <row r="109">
          <cell r="F109">
            <v>2883333.33</v>
          </cell>
          <cell r="G109">
            <v>2883333.33</v>
          </cell>
        </row>
        <row r="110">
          <cell r="F110">
            <v>8088311.6900000004</v>
          </cell>
          <cell r="G110">
            <v>8088311.6900000004</v>
          </cell>
        </row>
        <row r="118">
          <cell r="F118">
            <v>8000000</v>
          </cell>
          <cell r="G118">
            <v>16029814.029999999</v>
          </cell>
        </row>
        <row r="121">
          <cell r="F121">
            <v>23727693.509999998</v>
          </cell>
          <cell r="G121">
            <v>32556461.259999998</v>
          </cell>
        </row>
        <row r="130">
          <cell r="G130">
            <v>4688205.3500000006</v>
          </cell>
        </row>
        <row r="174">
          <cell r="G174">
            <v>8417384.959999999</v>
          </cell>
        </row>
        <row r="180">
          <cell r="G180">
            <v>1102895.42</v>
          </cell>
        </row>
        <row r="187">
          <cell r="G187">
            <v>80821.34</v>
          </cell>
        </row>
        <row r="195">
          <cell r="G195">
            <v>1315468.96</v>
          </cell>
        </row>
        <row r="202">
          <cell r="G202">
            <v>2029395.92</v>
          </cell>
        </row>
        <row r="217">
          <cell r="G217">
            <v>604468.93000000005</v>
          </cell>
        </row>
        <row r="247">
          <cell r="G247">
            <v>4453653.51</v>
          </cell>
        </row>
        <row r="262">
          <cell r="G262">
            <v>363358.05</v>
          </cell>
        </row>
        <row r="270">
          <cell r="G270">
            <v>0</v>
          </cell>
        </row>
        <row r="280">
          <cell r="G280">
            <v>7049.14</v>
          </cell>
        </row>
        <row r="292">
          <cell r="G292">
            <v>441400</v>
          </cell>
        </row>
        <row r="315">
          <cell r="G315">
            <v>53353.17</v>
          </cell>
        </row>
        <row r="412">
          <cell r="G412">
            <v>12870</v>
          </cell>
        </row>
      </sheetData>
      <sheetData sheetId="2">
        <row r="60">
          <cell r="C60">
            <v>30300610.800000001</v>
          </cell>
          <cell r="F60">
            <v>30650827.800000001</v>
          </cell>
        </row>
        <row r="88">
          <cell r="C88">
            <v>2999724.8200000022</v>
          </cell>
          <cell r="F88">
            <v>4264187.959999999</v>
          </cell>
        </row>
        <row r="105">
          <cell r="C105">
            <v>0</v>
          </cell>
          <cell r="E105">
            <v>0</v>
          </cell>
          <cell r="F105">
            <v>78000</v>
          </cell>
        </row>
        <row r="129">
          <cell r="C129">
            <v>4282620.09</v>
          </cell>
          <cell r="F129">
            <v>4365599.3500000006</v>
          </cell>
        </row>
        <row r="167">
          <cell r="C167">
            <v>3525942.98</v>
          </cell>
          <cell r="D167">
            <v>1973356.04</v>
          </cell>
          <cell r="F167">
            <v>3415160.95</v>
          </cell>
        </row>
        <row r="173">
          <cell r="C173">
            <v>4563900.16</v>
          </cell>
          <cell r="D173">
            <v>3132900</v>
          </cell>
          <cell r="F173">
            <v>2377099.38</v>
          </cell>
        </row>
        <row r="179">
          <cell r="C179">
            <v>171372.64</v>
          </cell>
          <cell r="D179">
            <v>201937.5</v>
          </cell>
          <cell r="F179">
            <v>35755</v>
          </cell>
        </row>
        <row r="186">
          <cell r="C186">
            <v>504000</v>
          </cell>
          <cell r="D186">
            <v>17252</v>
          </cell>
          <cell r="F186">
            <v>4390</v>
          </cell>
        </row>
        <row r="194">
          <cell r="C194">
            <v>1345031.54</v>
          </cell>
          <cell r="D194">
            <v>1132886.32</v>
          </cell>
          <cell r="F194">
            <v>1810833.36</v>
          </cell>
        </row>
        <row r="201">
          <cell r="C201">
            <v>1920557.4500000002</v>
          </cell>
          <cell r="D201">
            <v>1945405.58</v>
          </cell>
          <cell r="F201">
            <v>1990091.04</v>
          </cell>
        </row>
        <row r="216">
          <cell r="C216">
            <v>648500.04999999993</v>
          </cell>
          <cell r="D216">
            <v>245606.1</v>
          </cell>
          <cell r="F216">
            <v>101456.34</v>
          </cell>
        </row>
        <row r="246">
          <cell r="C246">
            <v>3394273.24</v>
          </cell>
          <cell r="D246">
            <v>3006166.35</v>
          </cell>
          <cell r="E246">
            <v>7477195.3599999994</v>
          </cell>
          <cell r="F246">
            <v>5351283.05</v>
          </cell>
        </row>
        <row r="261">
          <cell r="C261">
            <v>269404.82999999996</v>
          </cell>
          <cell r="D261">
            <v>672230.79</v>
          </cell>
          <cell r="F261">
            <v>133558.81</v>
          </cell>
        </row>
        <row r="279">
          <cell r="C279">
            <v>217850</v>
          </cell>
          <cell r="D279">
            <v>24715.4</v>
          </cell>
          <cell r="F279">
            <v>265120.62</v>
          </cell>
        </row>
        <row r="291">
          <cell r="C291">
            <v>1343700</v>
          </cell>
          <cell r="D291">
            <v>548400</v>
          </cell>
          <cell r="F291">
            <v>3956</v>
          </cell>
        </row>
        <row r="314">
          <cell r="C314">
            <v>763213.35</v>
          </cell>
          <cell r="D314">
            <v>1250237.68</v>
          </cell>
          <cell r="F314">
            <v>170330.58000000002</v>
          </cell>
        </row>
        <row r="411">
          <cell r="D411">
            <v>198200</v>
          </cell>
          <cell r="F411">
            <v>307595.90000000002</v>
          </cell>
        </row>
      </sheetData>
      <sheetData sheetId="3">
        <row r="60">
          <cell r="D60">
            <v>30389064.469999999</v>
          </cell>
          <cell r="E60">
            <v>30472900.75</v>
          </cell>
        </row>
        <row r="69">
          <cell r="D69">
            <v>65551</v>
          </cell>
          <cell r="E69">
            <v>65551</v>
          </cell>
        </row>
        <row r="77">
          <cell r="D77">
            <v>2475000</v>
          </cell>
          <cell r="E77">
            <v>2475000</v>
          </cell>
        </row>
        <row r="82">
          <cell r="D82">
            <v>8650000</v>
          </cell>
          <cell r="E82">
            <v>8650000</v>
          </cell>
        </row>
        <row r="83">
          <cell r="D83">
            <v>3460000</v>
          </cell>
          <cell r="E83">
            <v>3460000</v>
          </cell>
        </row>
        <row r="84">
          <cell r="D84">
            <v>5766666.6699999999</v>
          </cell>
          <cell r="E84">
            <v>5766666.6699999999</v>
          </cell>
        </row>
        <row r="86">
          <cell r="D86">
            <v>23851215.630000003</v>
          </cell>
          <cell r="E86">
            <v>23426236.030000001</v>
          </cell>
        </row>
        <row r="101">
          <cell r="D101">
            <v>57000</v>
          </cell>
        </row>
        <row r="108">
          <cell r="C108">
            <v>2883333.33</v>
          </cell>
          <cell r="D108">
            <v>2883333.33</v>
          </cell>
          <cell r="E108">
            <v>2883333.33</v>
          </cell>
        </row>
        <row r="109">
          <cell r="C109">
            <v>8088311.6900000004</v>
          </cell>
          <cell r="D109">
            <v>8088311.6900000004</v>
          </cell>
          <cell r="E109">
            <v>8088311.6900000004</v>
          </cell>
        </row>
        <row r="117">
          <cell r="C117">
            <v>8000000</v>
          </cell>
          <cell r="D117">
            <v>8000000</v>
          </cell>
          <cell r="E117">
            <v>8000000</v>
          </cell>
        </row>
        <row r="120">
          <cell r="C120">
            <v>22380399.299999997</v>
          </cell>
          <cell r="D120">
            <v>22661483.399999999</v>
          </cell>
          <cell r="E120">
            <v>21693399.490000002</v>
          </cell>
        </row>
        <row r="129">
          <cell r="D129">
            <v>4307543.66</v>
          </cell>
          <cell r="E129">
            <v>4334147.47</v>
          </cell>
        </row>
        <row r="148">
          <cell r="E148">
            <v>1072092.76</v>
          </cell>
        </row>
        <row r="165">
          <cell r="E165">
            <v>1046613.0399999999</v>
          </cell>
        </row>
        <row r="173">
          <cell r="E173">
            <v>295000</v>
          </cell>
        </row>
        <row r="179">
          <cell r="E179">
            <v>26632.5</v>
          </cell>
        </row>
        <row r="186">
          <cell r="E186">
            <v>756000</v>
          </cell>
        </row>
        <row r="194">
          <cell r="E194">
            <v>1662143.92</v>
          </cell>
        </row>
        <row r="201">
          <cell r="E201">
            <v>1982285.1800000002</v>
          </cell>
        </row>
        <row r="216">
          <cell r="E216">
            <v>141892.34</v>
          </cell>
        </row>
        <row r="261">
          <cell r="E261">
            <v>42186.74</v>
          </cell>
        </row>
        <row r="291">
          <cell r="E291">
            <v>1496779.2</v>
          </cell>
        </row>
        <row r="314">
          <cell r="E314">
            <v>374979.13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E4DAC-619F-41F1-B11E-C1E4FDA32AA1}">
  <sheetPr>
    <tabColor theme="4" tint="-0.249977111117893"/>
  </sheetPr>
  <dimension ref="C3:U90"/>
  <sheetViews>
    <sheetView showGridLines="0" tabSelected="1" zoomScale="80" zoomScaleNormal="80" workbookViewId="0">
      <pane xSplit="3" ySplit="10" topLeftCell="G11" activePane="bottomRight" state="frozen"/>
      <selection pane="topRight" activeCell="D1" sqref="D1"/>
      <selection pane="bottomLeft" activeCell="A11" sqref="A11"/>
      <selection pane="bottomRight" activeCell="C18" sqref="C18"/>
    </sheetView>
  </sheetViews>
  <sheetFormatPr baseColWidth="10" defaultColWidth="11.42578125" defaultRowHeight="15" x14ac:dyDescent="0.25"/>
  <cols>
    <col min="2" max="2" width="3.7109375" customWidth="1"/>
    <col min="3" max="3" width="93.7109375" bestFit="1" customWidth="1"/>
    <col min="4" max="4" width="17.5703125" style="3" customWidth="1"/>
    <col min="5" max="5" width="16.7109375" style="3" hidden="1" customWidth="1"/>
    <col min="6" max="6" width="15.28515625" style="3" customWidth="1"/>
    <col min="7" max="7" width="17" style="3" customWidth="1"/>
    <col min="8" max="8" width="15.140625" style="3" customWidth="1"/>
    <col min="9" max="9" width="16.140625" style="3" customWidth="1"/>
    <col min="10" max="10" width="15.140625" style="3" customWidth="1"/>
    <col min="11" max="11" width="16.140625" style="3" hidden="1" customWidth="1"/>
    <col min="12" max="12" width="15.7109375" style="3" hidden="1" customWidth="1"/>
    <col min="13" max="13" width="15.42578125" style="3" hidden="1" customWidth="1"/>
    <col min="14" max="14" width="16.7109375" hidden="1" customWidth="1"/>
    <col min="15" max="15" width="16.85546875" hidden="1" customWidth="1"/>
    <col min="16" max="16" width="17" hidden="1" customWidth="1"/>
    <col min="17" max="17" width="17.85546875" hidden="1" customWidth="1"/>
    <col min="18" max="18" width="17.28515625" customWidth="1"/>
    <col min="19" max="19" width="17.7109375" customWidth="1"/>
    <col min="20" max="20" width="17.140625" style="1" customWidth="1"/>
    <col min="21" max="21" width="19" customWidth="1"/>
  </cols>
  <sheetData>
    <row r="3" spans="3:21" ht="28.5" customHeight="1" x14ac:dyDescent="0.25">
      <c r="C3" s="44" t="s">
        <v>0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3:21" ht="15.75" x14ac:dyDescent="0.25">
      <c r="C4" s="46">
        <v>2024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</row>
    <row r="5" spans="3:21" ht="15.75" customHeight="1" x14ac:dyDescent="0.25">
      <c r="C5" s="48" t="s">
        <v>1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3:21" ht="15.75" customHeight="1" x14ac:dyDescent="0.25">
      <c r="C6" s="49" t="s">
        <v>2</v>
      </c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U6" s="2"/>
    </row>
    <row r="7" spans="3:21" x14ac:dyDescent="0.25">
      <c r="U7" s="4"/>
    </row>
    <row r="8" spans="3:21" ht="25.5" customHeight="1" x14ac:dyDescent="0.25">
      <c r="C8" s="50" t="s">
        <v>3</v>
      </c>
      <c r="D8" s="52" t="s">
        <v>4</v>
      </c>
      <c r="E8" s="52" t="s">
        <v>5</v>
      </c>
      <c r="F8" s="54" t="s">
        <v>6</v>
      </c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</row>
    <row r="9" spans="3:21" ht="15.75" x14ac:dyDescent="0.25">
      <c r="C9" s="51"/>
      <c r="D9" s="53"/>
      <c r="E9" s="53"/>
      <c r="F9" s="5" t="s">
        <v>7</v>
      </c>
      <c r="G9" s="5" t="s">
        <v>8</v>
      </c>
      <c r="H9" s="5" t="s">
        <v>9</v>
      </c>
      <c r="I9" s="5" t="s">
        <v>10</v>
      </c>
      <c r="J9" s="6" t="s">
        <v>11</v>
      </c>
      <c r="K9" s="5" t="s">
        <v>12</v>
      </c>
      <c r="L9" s="6" t="s">
        <v>13</v>
      </c>
      <c r="M9" s="5" t="s">
        <v>14</v>
      </c>
      <c r="N9" s="7" t="s">
        <v>15</v>
      </c>
      <c r="O9" s="7" t="s">
        <v>16</v>
      </c>
      <c r="P9" s="7" t="s">
        <v>17</v>
      </c>
      <c r="Q9" s="8" t="s">
        <v>18</v>
      </c>
      <c r="R9" s="7" t="s">
        <v>19</v>
      </c>
    </row>
    <row r="10" spans="3:21" ht="15.75" x14ac:dyDescent="0.25">
      <c r="C10" s="9" t="s">
        <v>20</v>
      </c>
      <c r="D10" s="10">
        <f>+D84</f>
        <v>1461069058</v>
      </c>
      <c r="E10" s="11">
        <f>+E84</f>
        <v>0</v>
      </c>
      <c r="F10" s="10">
        <f>+F84</f>
        <v>96247865.497999996</v>
      </c>
      <c r="G10" s="10">
        <f>+G84</f>
        <v>89205977.25</v>
      </c>
      <c r="H10" s="10">
        <f>+H84</f>
        <v>77391302.390000001</v>
      </c>
      <c r="I10" s="10">
        <f t="shared" ref="I10:Q10" si="0">+I84</f>
        <v>60472174.629999995</v>
      </c>
      <c r="J10" s="10">
        <f t="shared" si="0"/>
        <v>70622980.420000002</v>
      </c>
      <c r="K10" s="10">
        <f t="shared" si="0"/>
        <v>0</v>
      </c>
      <c r="L10" s="10">
        <f t="shared" si="0"/>
        <v>0</v>
      </c>
      <c r="M10" s="10">
        <f t="shared" si="0"/>
        <v>0</v>
      </c>
      <c r="N10" s="10">
        <f t="shared" si="0"/>
        <v>0</v>
      </c>
      <c r="O10" s="10">
        <f t="shared" si="0"/>
        <v>0</v>
      </c>
      <c r="P10" s="10">
        <f t="shared" si="0"/>
        <v>0</v>
      </c>
      <c r="Q10" s="10">
        <f t="shared" si="0"/>
        <v>0</v>
      </c>
      <c r="R10" s="10">
        <f>SUM(F10:Q10)</f>
        <v>393940300.18800002</v>
      </c>
    </row>
    <row r="11" spans="3:21" s="13" customFormat="1" ht="15.75" x14ac:dyDescent="0.25">
      <c r="C11" s="12" t="s">
        <v>21</v>
      </c>
      <c r="D11" s="10">
        <f t="shared" ref="D11" si="1">SUM(D12:D16)</f>
        <v>865969331</v>
      </c>
      <c r="E11" s="10">
        <f>SUM(E12:E16)</f>
        <v>0</v>
      </c>
      <c r="F11" s="10">
        <f>SUM(F12:F16)</f>
        <v>40991709.989999995</v>
      </c>
      <c r="G11" s="10">
        <f>SUM(G12:G16)</f>
        <v>42008546.469999999</v>
      </c>
      <c r="H11" s="10">
        <f>SUM(H12:H16)</f>
        <v>40668923.049999997</v>
      </c>
      <c r="I11" s="10">
        <f t="shared" ref="I11:Q11" si="2">SUM(I12:I16)</f>
        <v>44114663.599999994</v>
      </c>
      <c r="J11" s="10">
        <f t="shared" si="2"/>
        <v>48608806.890000001</v>
      </c>
      <c r="K11" s="10">
        <f t="shared" si="2"/>
        <v>0</v>
      </c>
      <c r="L11" s="10">
        <f t="shared" si="2"/>
        <v>0</v>
      </c>
      <c r="M11" s="10">
        <f t="shared" si="2"/>
        <v>0</v>
      </c>
      <c r="N11" s="10">
        <f t="shared" si="2"/>
        <v>0</v>
      </c>
      <c r="O11" s="10">
        <f t="shared" si="2"/>
        <v>0</v>
      </c>
      <c r="P11" s="10">
        <f t="shared" si="2"/>
        <v>0</v>
      </c>
      <c r="Q11" s="10">
        <f t="shared" si="2"/>
        <v>0</v>
      </c>
      <c r="R11" s="10">
        <f>SUM(R12:R16)</f>
        <v>216392650</v>
      </c>
      <c r="T11" s="14"/>
    </row>
    <row r="12" spans="3:21" ht="15.75" x14ac:dyDescent="0.25">
      <c r="C12" s="15" t="s">
        <v>22</v>
      </c>
      <c r="D12" s="11">
        <v>512769331.00000006</v>
      </c>
      <c r="E12" s="11">
        <v>0</v>
      </c>
      <c r="F12" s="11">
        <f>+'[1]EstR (4)'!C60</f>
        <v>30300610.800000001</v>
      </c>
      <c r="G12" s="11">
        <f>+'[1]EstR (6)'!D60</f>
        <v>30389064.469999999</v>
      </c>
      <c r="H12" s="11">
        <f>+'[1]EstR (6)'!E60</f>
        <v>30472900.75</v>
      </c>
      <c r="I12" s="11">
        <f>+'[1]EstR (4)'!F60</f>
        <v>30650827.800000001</v>
      </c>
      <c r="J12" s="11">
        <f>+'[1]EstR (5)'!G60</f>
        <v>30782630.149999999</v>
      </c>
      <c r="K12" s="11"/>
      <c r="L12" s="11"/>
      <c r="M12" s="11"/>
      <c r="N12" s="11"/>
      <c r="O12" s="11"/>
      <c r="P12" s="11"/>
      <c r="Q12" s="11"/>
      <c r="R12" s="11">
        <f>SUM(F12:Q12)</f>
        <v>152596033.97</v>
      </c>
      <c r="U12" s="16"/>
    </row>
    <row r="13" spans="3:21" ht="15.75" x14ac:dyDescent="0.25">
      <c r="C13" s="15" t="s">
        <v>23</v>
      </c>
      <c r="D13" s="11">
        <v>180100000</v>
      </c>
      <c r="E13" s="11">
        <v>0</v>
      </c>
      <c r="F13" s="11">
        <f>+'[1]EstR (4)'!C88</f>
        <v>2999724.8200000022</v>
      </c>
      <c r="G13" s="11">
        <f>+'[1]EstR (6)'!D69+'[1]EstR (6)'!D86-'[1]EstR (6)'!D84-'[1]EstR (6)'!D83-'[1]EstR (6)'!D82-'[1]EstR (6)'!D77</f>
        <v>3565099.9600000009</v>
      </c>
      <c r="H13" s="11">
        <f>+'[1]EstR (6)'!E69+'[1]EstR (6)'!E86-'[1]EstR (6)'!E82-'[1]EstR (6)'!E83-'[1]EstR (6)'!E84-'[1]EstR (6)'!E77</f>
        <v>3140120.3600000013</v>
      </c>
      <c r="I13" s="11">
        <f>+'[1]EstR (4)'!F88</f>
        <v>4264187.959999999</v>
      </c>
      <c r="J13" s="11">
        <f>+'[1]EstR (5)'!G70+'[1]EstR (5)'!G87-'[1]EstR (5)'!G85-'[1]EstR (5)'!G84-'[1]EstR (5)'!G83-'[1]EstR (5)'!G78</f>
        <v>7582969.1800000016</v>
      </c>
      <c r="K13" s="11"/>
      <c r="L13" s="11"/>
      <c r="M13" s="11"/>
      <c r="N13" s="11"/>
      <c r="O13" s="11"/>
      <c r="P13" s="11"/>
      <c r="Q13" s="11"/>
      <c r="R13" s="11">
        <f>SUM(F13:Q13)</f>
        <v>21552102.280000005</v>
      </c>
    </row>
    <row r="14" spans="3:21" ht="15.75" x14ac:dyDescent="0.25">
      <c r="C14" s="15" t="s">
        <v>24</v>
      </c>
      <c r="D14" s="11">
        <v>3500000</v>
      </c>
      <c r="E14" s="11">
        <v>0</v>
      </c>
      <c r="F14" s="11">
        <f>+'[1]EstR (4)'!C105</f>
        <v>0</v>
      </c>
      <c r="G14" s="11">
        <f>+'[1]EstR (6)'!D101</f>
        <v>57000</v>
      </c>
      <c r="H14" s="11">
        <f>+'[1]EstR (4)'!E105</f>
        <v>0</v>
      </c>
      <c r="I14" s="11">
        <f>+'[1]EstR (4)'!F105</f>
        <v>78000</v>
      </c>
      <c r="J14" s="11">
        <f>+'[1]EstR (5)'!G106</f>
        <v>0</v>
      </c>
      <c r="K14" s="11"/>
      <c r="L14" s="11"/>
      <c r="M14" s="11"/>
      <c r="N14" s="11"/>
      <c r="O14" s="11"/>
      <c r="P14" s="11"/>
      <c r="Q14" s="11"/>
      <c r="R14" s="11">
        <f t="shared" ref="R14:R16" si="3">SUM(F14:Q14)</f>
        <v>135000</v>
      </c>
      <c r="U14" s="1"/>
    </row>
    <row r="15" spans="3:21" ht="15.75" x14ac:dyDescent="0.25">
      <c r="C15" s="15" t="s">
        <v>25</v>
      </c>
      <c r="D15" s="11">
        <v>117200000</v>
      </c>
      <c r="E15" s="11">
        <v>0</v>
      </c>
      <c r="F15" s="11">
        <f>+'[1]EstR (6)'!C120-'[1]EstR (6)'!C117-'[1]EstR (6)'!C108-'[1]EstR (6)'!C109</f>
        <v>3408754.2799999965</v>
      </c>
      <c r="G15" s="11">
        <f>+'[1]EstR (6)'!D120-'[1]EstR (6)'!D117-'[1]EstR (6)'!D108-'[1]EstR (6)'!D109</f>
        <v>3689838.379999998</v>
      </c>
      <c r="H15" s="11">
        <f>+'[1]EstR (6)'!E120-'[1]EstR (6)'!E117-'[1]EstR (6)'!E108-'[1]EstR (6)'!E109</f>
        <v>2721754.4700000016</v>
      </c>
      <c r="I15" s="11">
        <f>+'[1]EstR (5)'!F121-'[1]EstR (5)'!F118-'[1]EstR (5)'!F110-'[1]EstR (5)'!F109</f>
        <v>4756048.4899999974</v>
      </c>
      <c r="J15" s="11">
        <f>+'[1]EstR (5)'!G121-'[1]EstR (5)'!G118-'[1]EstR (5)'!G110-'[1]EstR (5)'!G109</f>
        <v>5555002.209999999</v>
      </c>
      <c r="K15" s="11"/>
      <c r="L15" s="11"/>
      <c r="M15" s="11"/>
      <c r="N15" s="11"/>
      <c r="O15" s="11"/>
      <c r="P15" s="11"/>
      <c r="Q15" s="11"/>
      <c r="R15" s="11">
        <f t="shared" si="3"/>
        <v>20131397.829999991</v>
      </c>
      <c r="U15" s="1"/>
    </row>
    <row r="16" spans="3:21" ht="15.75" x14ac:dyDescent="0.25">
      <c r="C16" s="15" t="s">
        <v>26</v>
      </c>
      <c r="D16" s="11">
        <v>52400000</v>
      </c>
      <c r="E16" s="11">
        <v>0</v>
      </c>
      <c r="F16" s="11">
        <f>+'[1]EstR (4)'!C129</f>
        <v>4282620.09</v>
      </c>
      <c r="G16" s="11">
        <f>+'[1]EstR (6)'!D129</f>
        <v>4307543.66</v>
      </c>
      <c r="H16" s="11">
        <f>+'[1]EstR (6)'!E129</f>
        <v>4334147.47</v>
      </c>
      <c r="I16" s="11">
        <f>+'[1]EstR (4)'!F129</f>
        <v>4365599.3500000006</v>
      </c>
      <c r="J16" s="11">
        <f>+'[1]EstR (5)'!G130</f>
        <v>4688205.3500000006</v>
      </c>
      <c r="K16" s="11"/>
      <c r="L16" s="11"/>
      <c r="M16" s="11"/>
      <c r="N16" s="11"/>
      <c r="O16" s="11"/>
      <c r="P16" s="11"/>
      <c r="Q16" s="11"/>
      <c r="R16" s="11">
        <f t="shared" si="3"/>
        <v>21978115.920000002</v>
      </c>
      <c r="U16" s="1"/>
    </row>
    <row r="17" spans="3:20" ht="15.75" x14ac:dyDescent="0.25">
      <c r="C17" s="12" t="s">
        <v>27</v>
      </c>
      <c r="D17" s="17">
        <f>SUM(D18:D26)</f>
        <v>234742569</v>
      </c>
      <c r="E17" s="18">
        <f>SUM(E18:E26)</f>
        <v>0</v>
      </c>
      <c r="F17" s="17">
        <f>SUM(F18:F26)</f>
        <v>16073578.060000001</v>
      </c>
      <c r="G17" s="17">
        <f t="shared" ref="G17:Q17" si="4">SUM(G18:G26)</f>
        <v>11655509.890000001</v>
      </c>
      <c r="H17" s="17">
        <f t="shared" si="4"/>
        <v>14459855.1</v>
      </c>
      <c r="I17" s="17">
        <f t="shared" si="4"/>
        <v>15086069.120000001</v>
      </c>
      <c r="J17" s="17">
        <f t="shared" si="4"/>
        <v>21084163.169999998</v>
      </c>
      <c r="K17" s="17">
        <f t="shared" si="4"/>
        <v>0</v>
      </c>
      <c r="L17" s="17">
        <f t="shared" si="4"/>
        <v>0</v>
      </c>
      <c r="M17" s="17">
        <f t="shared" si="4"/>
        <v>0</v>
      </c>
      <c r="N17" s="17">
        <f t="shared" si="4"/>
        <v>0</v>
      </c>
      <c r="O17" s="17">
        <f t="shared" si="4"/>
        <v>0</v>
      </c>
      <c r="P17" s="17">
        <f t="shared" si="4"/>
        <v>0</v>
      </c>
      <c r="Q17" s="17">
        <f t="shared" si="4"/>
        <v>0</v>
      </c>
      <c r="R17" s="17">
        <f>SUM(R18:R26)</f>
        <v>78359175.340000004</v>
      </c>
      <c r="S17" s="19"/>
    </row>
    <row r="18" spans="3:20" ht="15.75" x14ac:dyDescent="0.25">
      <c r="C18" s="15" t="s">
        <v>28</v>
      </c>
      <c r="D18" s="11">
        <v>23594000</v>
      </c>
      <c r="E18" s="11">
        <v>0</v>
      </c>
      <c r="F18" s="11">
        <f>+'[1]EstR (4)'!C167</f>
        <v>3525942.98</v>
      </c>
      <c r="G18" s="11">
        <f>+'[1]EstR (4)'!D167</f>
        <v>1973356.04</v>
      </c>
      <c r="H18" s="11">
        <f>+'[1]EstR (6)'!E165+'[1]EstR (6)'!E148</f>
        <v>2118705.7999999998</v>
      </c>
      <c r="I18" s="11">
        <f>+'[1]EstR (4)'!F167</f>
        <v>3415160.95</v>
      </c>
      <c r="J18" s="11">
        <v>3080074.13</v>
      </c>
      <c r="K18" s="11"/>
      <c r="L18" s="11"/>
      <c r="M18" s="11"/>
      <c r="N18" s="11"/>
      <c r="O18" s="11"/>
      <c r="P18" s="11"/>
      <c r="Q18" s="11"/>
      <c r="R18" s="11">
        <f>SUM(F18:Q18)</f>
        <v>14113239.899999999</v>
      </c>
    </row>
    <row r="19" spans="3:20" ht="15.75" x14ac:dyDescent="0.25">
      <c r="C19" s="15" t="s">
        <v>29</v>
      </c>
      <c r="D19" s="11">
        <v>61000000</v>
      </c>
      <c r="E19" s="11">
        <v>0</v>
      </c>
      <c r="F19" s="11">
        <f>+'[1]EstR (4)'!C173</f>
        <v>4563900.16</v>
      </c>
      <c r="G19" s="11">
        <f>+'[1]EstR (4)'!D173</f>
        <v>3132900</v>
      </c>
      <c r="H19" s="11">
        <f>+'[1]EstR (6)'!E173</f>
        <v>295000</v>
      </c>
      <c r="I19" s="11">
        <f>+'[1]EstR (4)'!F173</f>
        <v>2377099.38</v>
      </c>
      <c r="J19" s="11">
        <f>+'[1]EstR (5)'!G174</f>
        <v>8417384.959999999</v>
      </c>
      <c r="K19" s="11"/>
      <c r="L19" s="11"/>
      <c r="M19" s="11"/>
      <c r="N19" s="11"/>
      <c r="O19" s="11"/>
      <c r="P19" s="11"/>
      <c r="Q19" s="11"/>
      <c r="R19" s="11">
        <f t="shared" ref="R19:R36" si="5">SUM(F19:Q19)</f>
        <v>18786284.5</v>
      </c>
    </row>
    <row r="20" spans="3:20" ht="15.75" x14ac:dyDescent="0.25">
      <c r="C20" s="15" t="s">
        <v>30</v>
      </c>
      <c r="D20" s="11">
        <v>5720000</v>
      </c>
      <c r="E20" s="11">
        <v>0</v>
      </c>
      <c r="F20" s="11">
        <f>+'[1]EstR (4)'!C179</f>
        <v>171372.64</v>
      </c>
      <c r="G20" s="11">
        <f>+'[1]EstR (4)'!D179</f>
        <v>201937.5</v>
      </c>
      <c r="H20" s="11">
        <f>+'[1]EstR (6)'!E179</f>
        <v>26632.5</v>
      </c>
      <c r="I20" s="11">
        <f>+'[1]EstR (4)'!F179</f>
        <v>35755</v>
      </c>
      <c r="J20" s="11">
        <f>+'[1]EstR (5)'!G180</f>
        <v>1102895.42</v>
      </c>
      <c r="K20" s="11"/>
      <c r="L20" s="11"/>
      <c r="M20" s="11"/>
      <c r="N20" s="11"/>
      <c r="O20" s="11"/>
      <c r="P20" s="11"/>
      <c r="Q20" s="11"/>
      <c r="R20" s="11">
        <f t="shared" si="5"/>
        <v>1538593.06</v>
      </c>
    </row>
    <row r="21" spans="3:20" ht="15.75" x14ac:dyDescent="0.25">
      <c r="C21" s="15" t="s">
        <v>31</v>
      </c>
      <c r="D21" s="11">
        <v>12084000</v>
      </c>
      <c r="E21" s="11">
        <v>0</v>
      </c>
      <c r="F21" s="11">
        <f>+'[1]EstR (4)'!C186</f>
        <v>504000</v>
      </c>
      <c r="G21" s="11">
        <f>+'[1]EstR (4)'!D186</f>
        <v>17252</v>
      </c>
      <c r="H21" s="11">
        <f>+'[1]EstR (6)'!E186</f>
        <v>756000</v>
      </c>
      <c r="I21" s="11">
        <f>+'[1]EstR (4)'!F186</f>
        <v>4390</v>
      </c>
      <c r="J21" s="11">
        <f>+'[1]EstR (5)'!G187</f>
        <v>80821.34</v>
      </c>
      <c r="K21" s="11"/>
      <c r="L21" s="11"/>
      <c r="M21" s="11"/>
      <c r="N21" s="11"/>
      <c r="O21" s="11"/>
      <c r="P21" s="11"/>
      <c r="Q21" s="11"/>
      <c r="R21" s="11">
        <f t="shared" si="5"/>
        <v>1362463.34</v>
      </c>
    </row>
    <row r="22" spans="3:20" ht="15.75" x14ac:dyDescent="0.25">
      <c r="C22" s="15" t="s">
        <v>32</v>
      </c>
      <c r="D22" s="11">
        <v>26000000</v>
      </c>
      <c r="E22" s="11">
        <v>0</v>
      </c>
      <c r="F22" s="11">
        <f>+'[1]EstR (4)'!C194</f>
        <v>1345031.54</v>
      </c>
      <c r="G22" s="11">
        <f>+'[1]EstR (4)'!D194</f>
        <v>1132886.32</v>
      </c>
      <c r="H22" s="11">
        <f>+'[1]EstR (6)'!E194</f>
        <v>1662143.92</v>
      </c>
      <c r="I22" s="11">
        <f>+'[1]EstR (4)'!F194</f>
        <v>1810833.36</v>
      </c>
      <c r="J22" s="11">
        <f>+'[1]EstR (5)'!G195</f>
        <v>1315468.96</v>
      </c>
      <c r="K22" s="11"/>
      <c r="L22" s="11"/>
      <c r="M22" s="11"/>
      <c r="N22" s="11"/>
      <c r="O22" s="11"/>
      <c r="P22" s="11"/>
      <c r="Q22" s="11"/>
      <c r="R22" s="11">
        <f t="shared" si="5"/>
        <v>7266364.1000000006</v>
      </c>
    </row>
    <row r="23" spans="3:20" ht="15.75" x14ac:dyDescent="0.25">
      <c r="C23" s="15" t="s">
        <v>33</v>
      </c>
      <c r="D23" s="11">
        <v>22516265</v>
      </c>
      <c r="E23" s="11">
        <v>0</v>
      </c>
      <c r="F23" s="11">
        <f>+'[1]EstR (4)'!C201</f>
        <v>1920557.4500000002</v>
      </c>
      <c r="G23" s="11">
        <f>+'[1]EstR (4)'!D201</f>
        <v>1945405.58</v>
      </c>
      <c r="H23" s="11">
        <f>+'[1]EstR (6)'!E201</f>
        <v>1982285.1800000002</v>
      </c>
      <c r="I23" s="11">
        <f>+'[1]EstR (4)'!F201</f>
        <v>1990091.04</v>
      </c>
      <c r="J23" s="11">
        <f>+'[1]EstR (5)'!G202</f>
        <v>2029395.92</v>
      </c>
      <c r="K23" s="11"/>
      <c r="L23" s="11"/>
      <c r="M23" s="11"/>
      <c r="N23" s="11"/>
      <c r="O23" s="11"/>
      <c r="P23" s="11"/>
      <c r="Q23" s="11"/>
      <c r="R23" s="11">
        <f t="shared" si="5"/>
        <v>9867735.1700000018</v>
      </c>
    </row>
    <row r="24" spans="3:20" ht="15.75" x14ac:dyDescent="0.25">
      <c r="C24" s="15" t="s">
        <v>34</v>
      </c>
      <c r="D24" s="11">
        <v>10426304</v>
      </c>
      <c r="E24" s="11">
        <v>0</v>
      </c>
      <c r="F24" s="11">
        <f>+'[1]EstR (4)'!C216</f>
        <v>648500.04999999993</v>
      </c>
      <c r="G24" s="11">
        <f>+'[1]EstR (4)'!D216</f>
        <v>245606.1</v>
      </c>
      <c r="H24" s="11">
        <f>+'[1]EstR (6)'!E216</f>
        <v>141892.34</v>
      </c>
      <c r="I24" s="11">
        <f>+'[1]EstR (4)'!F216</f>
        <v>101456.34</v>
      </c>
      <c r="J24" s="11">
        <f>+'[1]EstR (5)'!G217</f>
        <v>604468.93000000005</v>
      </c>
      <c r="K24" s="11"/>
      <c r="L24" s="11"/>
      <c r="M24" s="11"/>
      <c r="N24" s="11"/>
      <c r="O24" s="11"/>
      <c r="P24" s="11"/>
      <c r="Q24" s="11"/>
      <c r="R24" s="11">
        <f t="shared" si="5"/>
        <v>1741923.7599999998</v>
      </c>
    </row>
    <row r="25" spans="3:20" ht="15.75" x14ac:dyDescent="0.25">
      <c r="C25" s="15" t="s">
        <v>35</v>
      </c>
      <c r="D25" s="11">
        <v>63402000</v>
      </c>
      <c r="E25" s="11">
        <v>0</v>
      </c>
      <c r="F25" s="11">
        <f>+'[1]EstR (4)'!C246</f>
        <v>3394273.24</v>
      </c>
      <c r="G25" s="11">
        <f>+'[1]EstR (4)'!D246</f>
        <v>3006166.35</v>
      </c>
      <c r="H25" s="11">
        <f>+'[1]EstR (4)'!E246</f>
        <v>7477195.3599999994</v>
      </c>
      <c r="I25" s="11">
        <f>+'[1]EstR (4)'!F246</f>
        <v>5351283.05</v>
      </c>
      <c r="J25" s="11">
        <f>+'[1]EstR (5)'!G247</f>
        <v>4453653.51</v>
      </c>
      <c r="K25" s="11"/>
      <c r="L25" s="11"/>
      <c r="M25" s="11"/>
      <c r="N25" s="11"/>
      <c r="O25" s="11"/>
      <c r="P25" s="11"/>
      <c r="Q25" s="11"/>
      <c r="R25" s="11">
        <f t="shared" si="5"/>
        <v>23682571.509999998</v>
      </c>
    </row>
    <row r="26" spans="3:20" ht="15.75" x14ac:dyDescent="0.25">
      <c r="C26" s="15" t="s">
        <v>36</v>
      </c>
      <c r="D26" s="11">
        <v>10000000</v>
      </c>
      <c r="E26" s="11">
        <v>0</v>
      </c>
      <c r="F26" s="11">
        <v>0</v>
      </c>
      <c r="G26" s="11">
        <v>0</v>
      </c>
      <c r="H26" s="11">
        <v>0</v>
      </c>
      <c r="I26" s="11"/>
      <c r="J26" s="11"/>
      <c r="K26" s="11"/>
      <c r="L26" s="11"/>
      <c r="M26" s="11"/>
      <c r="N26" s="11"/>
      <c r="O26" s="11"/>
      <c r="P26" s="11"/>
      <c r="Q26" s="11"/>
      <c r="R26" s="11">
        <f t="shared" si="5"/>
        <v>0</v>
      </c>
    </row>
    <row r="27" spans="3:20" s="13" customFormat="1" ht="15.75" x14ac:dyDescent="0.25">
      <c r="C27" s="12" t="s">
        <v>37</v>
      </c>
      <c r="D27" s="17">
        <f>SUM(D28:D36)</f>
        <v>37865280</v>
      </c>
      <c r="E27" s="17">
        <f>SUM(E28:E36)</f>
        <v>0</v>
      </c>
      <c r="F27" s="17">
        <f t="shared" ref="F27:Q27" si="6">SUM(F28:F36)</f>
        <v>2594168.1800000002</v>
      </c>
      <c r="G27" s="17">
        <f t="shared" si="6"/>
        <v>2495583.87</v>
      </c>
      <c r="H27" s="17">
        <f t="shared" si="6"/>
        <v>1913945.0699999998</v>
      </c>
      <c r="I27" s="17">
        <f t="shared" si="6"/>
        <v>572966.01</v>
      </c>
      <c r="J27" s="17">
        <f t="shared" si="6"/>
        <v>865160.36</v>
      </c>
      <c r="K27" s="17">
        <f t="shared" si="6"/>
        <v>0</v>
      </c>
      <c r="L27" s="17">
        <f t="shared" si="6"/>
        <v>0</v>
      </c>
      <c r="M27" s="17">
        <f t="shared" si="6"/>
        <v>0</v>
      </c>
      <c r="N27" s="17">
        <f t="shared" si="6"/>
        <v>0</v>
      </c>
      <c r="O27" s="17">
        <f t="shared" si="6"/>
        <v>0</v>
      </c>
      <c r="P27" s="17">
        <f t="shared" si="6"/>
        <v>0</v>
      </c>
      <c r="Q27" s="17">
        <f t="shared" si="6"/>
        <v>0</v>
      </c>
      <c r="R27" s="17">
        <f>SUM(R28:R36)</f>
        <v>8441823.4900000002</v>
      </c>
      <c r="T27" s="14"/>
    </row>
    <row r="28" spans="3:20" ht="15.75" x14ac:dyDescent="0.25">
      <c r="C28" s="15" t="s">
        <v>38</v>
      </c>
      <c r="D28" s="11">
        <v>14645580</v>
      </c>
      <c r="E28" s="11">
        <v>0</v>
      </c>
      <c r="F28" s="11">
        <f>+'[1]EstR (4)'!C261</f>
        <v>269404.82999999996</v>
      </c>
      <c r="G28" s="11">
        <f>+'[1]EstR (4)'!D261</f>
        <v>672230.79</v>
      </c>
      <c r="H28" s="11">
        <f>+'[1]EstR (6)'!E261</f>
        <v>42186.74</v>
      </c>
      <c r="I28" s="11">
        <f>+'[1]EstR (4)'!F261</f>
        <v>133558.81</v>
      </c>
      <c r="J28" s="11">
        <f>+'[1]EstR (5)'!G262</f>
        <v>363358.05</v>
      </c>
      <c r="K28" s="11"/>
      <c r="L28" s="11"/>
      <c r="M28" s="11"/>
      <c r="N28" s="11"/>
      <c r="O28" s="11"/>
      <c r="P28" s="11"/>
      <c r="Q28" s="11"/>
      <c r="R28" s="11">
        <f t="shared" si="5"/>
        <v>1480739.22</v>
      </c>
      <c r="S28" s="20"/>
    </row>
    <row r="29" spans="3:20" ht="15.75" x14ac:dyDescent="0.25">
      <c r="C29" s="15" t="s">
        <v>39</v>
      </c>
      <c r="D29" s="11">
        <v>2430000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f>+'[1]EstR (5)'!G270</f>
        <v>0</v>
      </c>
      <c r="K29" s="11"/>
      <c r="L29" s="11"/>
      <c r="M29" s="11"/>
      <c r="N29" s="11"/>
      <c r="O29" s="11"/>
      <c r="P29" s="11"/>
      <c r="Q29" s="11"/>
      <c r="R29" s="11">
        <f t="shared" si="5"/>
        <v>0</v>
      </c>
    </row>
    <row r="30" spans="3:20" ht="15.75" x14ac:dyDescent="0.25">
      <c r="C30" s="15" t="s">
        <v>40</v>
      </c>
      <c r="D30" s="11">
        <v>3360000</v>
      </c>
      <c r="E30" s="11">
        <v>0</v>
      </c>
      <c r="F30" s="11">
        <f>+'[1]EstR (4)'!C279</f>
        <v>217850</v>
      </c>
      <c r="G30" s="11">
        <f>+'[1]EstR (4)'!D279</f>
        <v>24715.4</v>
      </c>
      <c r="H30" s="11">
        <v>0</v>
      </c>
      <c r="I30" s="11">
        <f>+'[1]EstR (4)'!F279</f>
        <v>265120.62</v>
      </c>
      <c r="J30" s="11">
        <f>+'[1]EstR (5)'!G280</f>
        <v>7049.14</v>
      </c>
      <c r="K30" s="11"/>
      <c r="L30" s="11"/>
      <c r="M30" s="11"/>
      <c r="N30" s="11"/>
      <c r="O30" s="11"/>
      <c r="P30" s="11"/>
      <c r="Q30" s="11"/>
      <c r="R30" s="11">
        <f t="shared" si="5"/>
        <v>514735.16000000003</v>
      </c>
    </row>
    <row r="31" spans="3:20" ht="15.75" x14ac:dyDescent="0.25">
      <c r="C31" s="15" t="s">
        <v>41</v>
      </c>
      <c r="D31" s="11">
        <v>418000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/>
      <c r="K31" s="11"/>
      <c r="L31" s="11"/>
      <c r="M31" s="11"/>
      <c r="N31" s="11"/>
      <c r="O31" s="11"/>
      <c r="P31" s="11"/>
      <c r="Q31" s="11"/>
      <c r="R31" s="11">
        <f t="shared" si="5"/>
        <v>0</v>
      </c>
    </row>
    <row r="32" spans="3:20" ht="15.75" x14ac:dyDescent="0.25">
      <c r="C32" s="15" t="s">
        <v>42</v>
      </c>
      <c r="D32" s="11">
        <v>50000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/>
      <c r="K32" s="11"/>
      <c r="L32" s="11"/>
      <c r="M32" s="11"/>
      <c r="N32" s="11"/>
      <c r="O32" s="11"/>
      <c r="P32" s="11"/>
      <c r="Q32" s="11"/>
      <c r="R32" s="11">
        <f t="shared" si="5"/>
        <v>0</v>
      </c>
    </row>
    <row r="33" spans="3:20" ht="15.75" x14ac:dyDescent="0.25">
      <c r="C33" s="15" t="s">
        <v>43</v>
      </c>
      <c r="D33" s="11">
        <v>24000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/>
      <c r="K33" s="11"/>
      <c r="L33" s="11"/>
      <c r="M33" s="11"/>
      <c r="N33" s="11"/>
      <c r="O33" s="11"/>
      <c r="P33" s="11"/>
      <c r="Q33" s="11"/>
      <c r="R33" s="11">
        <f t="shared" si="5"/>
        <v>0</v>
      </c>
    </row>
    <row r="34" spans="3:20" ht="15.75" x14ac:dyDescent="0.25">
      <c r="C34" s="15" t="s">
        <v>44</v>
      </c>
      <c r="D34" s="11">
        <v>4124000</v>
      </c>
      <c r="E34" s="11">
        <v>0</v>
      </c>
      <c r="F34" s="11">
        <f>+'[1]EstR (4)'!C291</f>
        <v>1343700</v>
      </c>
      <c r="G34" s="11">
        <f>+'[1]EstR (4)'!D291</f>
        <v>548400</v>
      </c>
      <c r="H34" s="11">
        <f>+'[1]EstR (6)'!E291</f>
        <v>1496779.2</v>
      </c>
      <c r="I34" s="11">
        <f>+'[1]EstR (4)'!F291</f>
        <v>3956</v>
      </c>
      <c r="J34" s="11">
        <f>+'[1]EstR (5)'!G292</f>
        <v>441400</v>
      </c>
      <c r="K34" s="11"/>
      <c r="L34" s="11"/>
      <c r="M34" s="11"/>
      <c r="N34" s="11"/>
      <c r="O34" s="11"/>
      <c r="P34" s="11"/>
      <c r="Q34" s="11"/>
      <c r="R34" s="11">
        <f t="shared" si="5"/>
        <v>3834235.2</v>
      </c>
    </row>
    <row r="35" spans="3:20" ht="15.75" x14ac:dyDescent="0.25">
      <c r="C35" s="15" t="s">
        <v>45</v>
      </c>
      <c r="D35" s="11">
        <v>0</v>
      </c>
      <c r="E35" s="11">
        <v>0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>
        <f t="shared" si="5"/>
        <v>0</v>
      </c>
    </row>
    <row r="36" spans="3:20" ht="15.75" x14ac:dyDescent="0.25">
      <c r="C36" s="15" t="s">
        <v>46</v>
      </c>
      <c r="D36" s="11">
        <v>12813700</v>
      </c>
      <c r="E36" s="11">
        <v>0</v>
      </c>
      <c r="F36" s="11">
        <f>+'[1]EstR (4)'!C314</f>
        <v>763213.35</v>
      </c>
      <c r="G36" s="11">
        <f>+'[1]EstR (4)'!D314</f>
        <v>1250237.68</v>
      </c>
      <c r="H36" s="11">
        <f>+'[1]EstR (6)'!E314</f>
        <v>374979.13</v>
      </c>
      <c r="I36" s="11">
        <f>+'[1]EstR (4)'!F314</f>
        <v>170330.58000000002</v>
      </c>
      <c r="J36" s="11">
        <f>+'[1]EstR (5)'!G315</f>
        <v>53353.17</v>
      </c>
      <c r="K36" s="11"/>
      <c r="L36" s="11"/>
      <c r="M36" s="11"/>
      <c r="N36" s="11"/>
      <c r="O36" s="11"/>
      <c r="P36" s="11"/>
      <c r="Q36" s="11"/>
      <c r="R36" s="11">
        <f t="shared" si="5"/>
        <v>2612113.9099999997</v>
      </c>
    </row>
    <row r="37" spans="3:20" s="13" customFormat="1" ht="15.75" x14ac:dyDescent="0.25">
      <c r="C37" s="12" t="s">
        <v>47</v>
      </c>
      <c r="D37" s="17">
        <f>SUM(D38:D45)</f>
        <v>7280000</v>
      </c>
      <c r="E37" s="17">
        <f>SUM(E38:E45)</f>
        <v>0</v>
      </c>
      <c r="F37" s="17">
        <f t="shared" ref="F37:Q37" si="7">SUM(F38:F45)</f>
        <v>118932.25</v>
      </c>
      <c r="G37" s="17">
        <f t="shared" si="7"/>
        <v>198200</v>
      </c>
      <c r="H37" s="17">
        <f t="shared" si="7"/>
        <v>0</v>
      </c>
      <c r="I37" s="17">
        <f t="shared" si="7"/>
        <v>307595.90000000002</v>
      </c>
      <c r="J37" s="17">
        <f t="shared" si="7"/>
        <v>12870</v>
      </c>
      <c r="K37" s="17">
        <f t="shared" si="7"/>
        <v>0</v>
      </c>
      <c r="L37" s="17">
        <f t="shared" si="7"/>
        <v>0</v>
      </c>
      <c r="M37" s="17">
        <f t="shared" si="7"/>
        <v>0</v>
      </c>
      <c r="N37" s="17">
        <f t="shared" si="7"/>
        <v>0</v>
      </c>
      <c r="O37" s="17">
        <f t="shared" si="7"/>
        <v>0</v>
      </c>
      <c r="P37" s="17">
        <f t="shared" si="7"/>
        <v>0</v>
      </c>
      <c r="Q37" s="17">
        <f t="shared" si="7"/>
        <v>0</v>
      </c>
      <c r="R37" s="17">
        <f>SUM(R38:R45)</f>
        <v>637598.15</v>
      </c>
      <c r="S37" s="14"/>
      <c r="T37" s="14"/>
    </row>
    <row r="38" spans="3:20" ht="15.75" x14ac:dyDescent="0.25">
      <c r="C38" s="15" t="s">
        <v>48</v>
      </c>
      <c r="D38" s="11">
        <v>6580000</v>
      </c>
      <c r="E38" s="11">
        <v>0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>
        <f>SUM(F38:Q38)</f>
        <v>0</v>
      </c>
      <c r="S38" s="20"/>
    </row>
    <row r="39" spans="3:20" ht="15.75" x14ac:dyDescent="0.25">
      <c r="C39" s="15" t="s">
        <v>49</v>
      </c>
      <c r="D39" s="11">
        <v>0</v>
      </c>
      <c r="E39" s="11">
        <v>0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>
        <f t="shared" ref="R39:R52" si="8">SUM(F39:Q39)</f>
        <v>0</v>
      </c>
    </row>
    <row r="40" spans="3:20" ht="15.75" x14ac:dyDescent="0.25">
      <c r="C40" s="15" t="s">
        <v>50</v>
      </c>
      <c r="D40" s="11">
        <v>0</v>
      </c>
      <c r="E40" s="11">
        <v>0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>
        <f t="shared" si="8"/>
        <v>0</v>
      </c>
    </row>
    <row r="41" spans="3:20" ht="15.75" x14ac:dyDescent="0.25">
      <c r="C41" s="15" t="s">
        <v>51</v>
      </c>
      <c r="D41" s="11">
        <v>0</v>
      </c>
      <c r="E41" s="11">
        <v>0</v>
      </c>
      <c r="F41" s="11">
        <v>118932.25</v>
      </c>
      <c r="G41" s="11">
        <f>+'[1]EstR (4)'!D411</f>
        <v>198200</v>
      </c>
      <c r="H41" s="11">
        <v>0</v>
      </c>
      <c r="I41" s="11">
        <f>+'[1]EstR (4)'!F411</f>
        <v>307595.90000000002</v>
      </c>
      <c r="J41" s="11">
        <f>+'[1]EstR (5)'!G412</f>
        <v>12870</v>
      </c>
      <c r="K41" s="11"/>
      <c r="L41" s="11"/>
      <c r="M41" s="11"/>
      <c r="N41" s="11"/>
      <c r="O41" s="11"/>
      <c r="P41" s="11"/>
      <c r="Q41" s="11"/>
      <c r="R41" s="11">
        <f t="shared" si="8"/>
        <v>637598.15</v>
      </c>
    </row>
    <row r="42" spans="3:20" ht="15.75" x14ac:dyDescent="0.25">
      <c r="C42" s="15" t="s">
        <v>52</v>
      </c>
      <c r="D42" s="11">
        <v>0</v>
      </c>
      <c r="E42" s="11">
        <v>0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>
        <f t="shared" si="8"/>
        <v>0</v>
      </c>
    </row>
    <row r="43" spans="3:20" ht="15.75" x14ac:dyDescent="0.25">
      <c r="C43" s="15" t="s">
        <v>53</v>
      </c>
      <c r="D43" s="11">
        <v>0</v>
      </c>
      <c r="E43" s="11">
        <v>0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>
        <f t="shared" si="8"/>
        <v>0</v>
      </c>
    </row>
    <row r="44" spans="3:20" ht="15.75" x14ac:dyDescent="0.25">
      <c r="C44" s="15" t="s">
        <v>54</v>
      </c>
      <c r="D44" s="11">
        <v>700000.00000000012</v>
      </c>
      <c r="E44" s="11">
        <v>0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>
        <f t="shared" si="8"/>
        <v>0</v>
      </c>
    </row>
    <row r="45" spans="3:20" ht="15.75" x14ac:dyDescent="0.25">
      <c r="C45" s="15" t="s">
        <v>55</v>
      </c>
      <c r="D45" s="11">
        <v>0</v>
      </c>
      <c r="E45" s="11">
        <v>0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>
        <f t="shared" si="8"/>
        <v>0</v>
      </c>
    </row>
    <row r="46" spans="3:20" s="13" customFormat="1" ht="15.75" x14ac:dyDescent="0.25">
      <c r="C46" s="12" t="s">
        <v>56</v>
      </c>
      <c r="D46" s="10"/>
      <c r="E46" s="10"/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f t="shared" si="8"/>
        <v>0</v>
      </c>
      <c r="T46" s="14"/>
    </row>
    <row r="47" spans="3:20" ht="15.75" x14ac:dyDescent="0.25">
      <c r="C47" s="15" t="s">
        <v>57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f t="shared" si="8"/>
        <v>0</v>
      </c>
    </row>
    <row r="48" spans="3:20" ht="15.75" x14ac:dyDescent="0.25">
      <c r="C48" s="15" t="s">
        <v>58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f t="shared" si="8"/>
        <v>0</v>
      </c>
    </row>
    <row r="49" spans="3:21" ht="15.75" x14ac:dyDescent="0.25">
      <c r="C49" s="15" t="s">
        <v>59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f t="shared" si="8"/>
        <v>0</v>
      </c>
    </row>
    <row r="50" spans="3:21" ht="15.75" x14ac:dyDescent="0.25">
      <c r="C50" s="15" t="s">
        <v>60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f t="shared" si="8"/>
        <v>0</v>
      </c>
    </row>
    <row r="51" spans="3:21" ht="15.75" x14ac:dyDescent="0.25">
      <c r="C51" s="15" t="s">
        <v>61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f t="shared" si="8"/>
        <v>0</v>
      </c>
    </row>
    <row r="52" spans="3:21" ht="15.75" x14ac:dyDescent="0.25">
      <c r="C52" s="15" t="s">
        <v>62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f t="shared" si="8"/>
        <v>0</v>
      </c>
    </row>
    <row r="53" spans="3:21" s="26" customFormat="1" ht="15.75" x14ac:dyDescent="0.25">
      <c r="C53" s="21" t="s">
        <v>63</v>
      </c>
      <c r="D53" s="22">
        <f>SUM(D54:D62)</f>
        <v>94364000</v>
      </c>
      <c r="E53" s="22">
        <f>SUM(E54:E62)</f>
        <v>0</v>
      </c>
      <c r="F53" s="22">
        <f>SUM(F54:F62)</f>
        <v>0</v>
      </c>
      <c r="G53" s="22">
        <f t="shared" ref="G53:Q53" si="9">SUM(G54:G62)</f>
        <v>983107.5</v>
      </c>
      <c r="H53" s="22">
        <f t="shared" si="9"/>
        <v>1528167.44</v>
      </c>
      <c r="I53" s="22">
        <f t="shared" si="9"/>
        <v>390880</v>
      </c>
      <c r="J53" s="22">
        <f t="shared" si="9"/>
        <v>51980</v>
      </c>
      <c r="K53" s="22">
        <f t="shared" si="9"/>
        <v>0</v>
      </c>
      <c r="L53" s="22">
        <f t="shared" si="9"/>
        <v>0</v>
      </c>
      <c r="M53" s="22">
        <f t="shared" si="9"/>
        <v>0</v>
      </c>
      <c r="N53" s="22">
        <f t="shared" si="9"/>
        <v>0</v>
      </c>
      <c r="O53" s="22">
        <f t="shared" si="9"/>
        <v>0</v>
      </c>
      <c r="P53" s="22">
        <f t="shared" si="9"/>
        <v>0</v>
      </c>
      <c r="Q53" s="22">
        <f t="shared" si="9"/>
        <v>0</v>
      </c>
      <c r="R53" s="23">
        <f>SUM(R54:R62)</f>
        <v>2954134.9399999995</v>
      </c>
      <c r="S53" s="24"/>
      <c r="T53" s="24"/>
      <c r="U53" s="25"/>
    </row>
    <row r="54" spans="3:21" s="29" customFormat="1" ht="15.75" x14ac:dyDescent="0.25">
      <c r="C54" s="27" t="s">
        <v>64</v>
      </c>
      <c r="D54" s="28">
        <v>29864000</v>
      </c>
      <c r="E54" s="28">
        <v>0</v>
      </c>
      <c r="F54" s="28"/>
      <c r="G54" s="28"/>
      <c r="H54" s="28">
        <v>412217.51</v>
      </c>
      <c r="I54" s="28">
        <v>195000</v>
      </c>
      <c r="J54" s="28">
        <v>51980</v>
      </c>
      <c r="K54" s="28"/>
      <c r="L54" s="28"/>
      <c r="M54" s="28"/>
      <c r="N54" s="28"/>
      <c r="O54" s="28"/>
      <c r="P54" s="28"/>
      <c r="Q54" s="28"/>
      <c r="R54" s="28">
        <f>SUM(F54:Q54)</f>
        <v>659197.51</v>
      </c>
      <c r="T54" s="30"/>
      <c r="U54" s="31"/>
    </row>
    <row r="55" spans="3:21" s="29" customFormat="1" ht="15.75" x14ac:dyDescent="0.25">
      <c r="C55" s="27" t="s">
        <v>65</v>
      </c>
      <c r="D55" s="28">
        <v>0</v>
      </c>
      <c r="E55" s="28">
        <v>0</v>
      </c>
      <c r="F55" s="28"/>
      <c r="G55" s="28"/>
      <c r="H55" s="28"/>
      <c r="I55" s="28">
        <v>195880</v>
      </c>
      <c r="J55" s="28"/>
      <c r="K55" s="28"/>
      <c r="L55" s="28"/>
      <c r="M55" s="28"/>
      <c r="N55" s="28"/>
      <c r="O55" s="28"/>
      <c r="P55" s="28"/>
      <c r="Q55" s="28"/>
      <c r="R55" s="28">
        <f t="shared" ref="R55:R61" si="10">SUM(F55:Q55)</f>
        <v>195880</v>
      </c>
      <c r="S55" s="32"/>
      <c r="T55" s="30"/>
      <c r="U55" s="31"/>
    </row>
    <row r="56" spans="3:21" s="29" customFormat="1" ht="15.75" x14ac:dyDescent="0.25">
      <c r="C56" s="27" t="s">
        <v>66</v>
      </c>
      <c r="D56" s="28">
        <v>0</v>
      </c>
      <c r="E56" s="28">
        <v>0</v>
      </c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11">
        <f t="shared" si="10"/>
        <v>0</v>
      </c>
      <c r="S56" s="33"/>
      <c r="T56" s="30"/>
    </row>
    <row r="57" spans="3:21" s="29" customFormat="1" ht="15.75" x14ac:dyDescent="0.25">
      <c r="C57" s="27" t="s">
        <v>67</v>
      </c>
      <c r="D57" s="28">
        <v>11200000</v>
      </c>
      <c r="E57" s="28">
        <v>0</v>
      </c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11">
        <f t="shared" si="10"/>
        <v>0</v>
      </c>
      <c r="S57" s="34"/>
      <c r="T57" s="30"/>
    </row>
    <row r="58" spans="3:21" s="29" customFormat="1" ht="15.75" x14ac:dyDescent="0.25">
      <c r="C58" s="27" t="s">
        <v>68</v>
      </c>
      <c r="D58" s="28">
        <v>5800000</v>
      </c>
      <c r="E58" s="28">
        <v>0</v>
      </c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11">
        <f t="shared" si="10"/>
        <v>0</v>
      </c>
      <c r="S58" s="32"/>
      <c r="T58" s="35"/>
    </row>
    <row r="59" spans="3:21" s="29" customFormat="1" ht="15.75" x14ac:dyDescent="0.25">
      <c r="C59" s="27" t="s">
        <v>69</v>
      </c>
      <c r="D59" s="28">
        <v>0</v>
      </c>
      <c r="E59" s="28">
        <v>0</v>
      </c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11">
        <f t="shared" si="10"/>
        <v>0</v>
      </c>
      <c r="S59" s="32"/>
      <c r="T59" s="30"/>
    </row>
    <row r="60" spans="3:21" s="29" customFormat="1" ht="15.75" x14ac:dyDescent="0.25">
      <c r="C60" s="27" t="s">
        <v>70</v>
      </c>
      <c r="D60" s="28">
        <v>0</v>
      </c>
      <c r="E60" s="28">
        <v>0</v>
      </c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11">
        <f t="shared" si="10"/>
        <v>0</v>
      </c>
      <c r="S60" s="30"/>
      <c r="T60" s="30"/>
    </row>
    <row r="61" spans="3:21" s="29" customFormat="1" ht="15.75" x14ac:dyDescent="0.25">
      <c r="C61" s="27" t="s">
        <v>71</v>
      </c>
      <c r="D61" s="28">
        <v>12500000</v>
      </c>
      <c r="E61" s="28">
        <v>0</v>
      </c>
      <c r="F61" s="28"/>
      <c r="G61" s="28">
        <v>983107.5</v>
      </c>
      <c r="H61" s="28">
        <v>1115949.93</v>
      </c>
      <c r="I61" s="28"/>
      <c r="J61" s="28"/>
      <c r="K61" s="28"/>
      <c r="L61" s="28"/>
      <c r="M61" s="28"/>
      <c r="N61" s="28"/>
      <c r="O61" s="28"/>
      <c r="P61" s="28"/>
      <c r="Q61" s="28"/>
      <c r="R61" s="28">
        <f t="shared" si="10"/>
        <v>2099057.4299999997</v>
      </c>
      <c r="S61" s="30"/>
      <c r="T61" s="30"/>
    </row>
    <row r="62" spans="3:21" s="29" customFormat="1" ht="15.75" x14ac:dyDescent="0.25">
      <c r="C62" s="27" t="s">
        <v>72</v>
      </c>
      <c r="D62" s="28">
        <v>35000000</v>
      </c>
      <c r="E62" s="28">
        <v>0</v>
      </c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11">
        <f>SUM(F62:Q62)</f>
        <v>0</v>
      </c>
      <c r="S62" s="36"/>
      <c r="T62" s="30"/>
    </row>
    <row r="63" spans="3:21" s="26" customFormat="1" ht="15.75" x14ac:dyDescent="0.25">
      <c r="C63" s="21" t="s">
        <v>73</v>
      </c>
      <c r="D63" s="37">
        <f>SUM(D64:D67)</f>
        <v>131927674</v>
      </c>
      <c r="E63" s="37">
        <f>SUM(E64:E67)</f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0</v>
      </c>
      <c r="M63" s="37">
        <v>0</v>
      </c>
      <c r="N63" s="37">
        <v>0</v>
      </c>
      <c r="O63" s="37">
        <v>0</v>
      </c>
      <c r="P63" s="37">
        <v>0</v>
      </c>
      <c r="Q63" s="37">
        <v>0</v>
      </c>
      <c r="R63" s="37">
        <f t="shared" ref="R63:R64" si="11">SUM(F63:Q63)</f>
        <v>0</v>
      </c>
      <c r="S63" s="38"/>
      <c r="T63" s="24"/>
    </row>
    <row r="64" spans="3:21" s="29" customFormat="1" ht="15.75" x14ac:dyDescent="0.25">
      <c r="C64" s="27" t="s">
        <v>74</v>
      </c>
      <c r="D64" s="28">
        <v>131427674</v>
      </c>
      <c r="E64" s="28">
        <v>0</v>
      </c>
      <c r="F64" s="11">
        <v>0</v>
      </c>
      <c r="G64" s="11">
        <v>0</v>
      </c>
      <c r="H64" s="11">
        <v>0</v>
      </c>
      <c r="I64" s="11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11">
        <f t="shared" si="11"/>
        <v>0</v>
      </c>
      <c r="T64" s="30"/>
    </row>
    <row r="65" spans="3:20" s="29" customFormat="1" ht="15.75" x14ac:dyDescent="0.25">
      <c r="C65" s="27" t="s">
        <v>75</v>
      </c>
      <c r="D65" s="28">
        <v>500000</v>
      </c>
      <c r="E65" s="28">
        <v>0</v>
      </c>
      <c r="F65" s="11">
        <v>0</v>
      </c>
      <c r="G65" s="11">
        <v>0</v>
      </c>
      <c r="H65" s="11">
        <v>0</v>
      </c>
      <c r="I65" s="11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11">
        <v>0</v>
      </c>
      <c r="S65" s="30"/>
      <c r="T65" s="30"/>
    </row>
    <row r="66" spans="3:20" s="29" customFormat="1" ht="15.75" x14ac:dyDescent="0.25">
      <c r="C66" s="27" t="s">
        <v>76</v>
      </c>
      <c r="D66" s="28">
        <v>0</v>
      </c>
      <c r="E66" s="28">
        <v>0</v>
      </c>
      <c r="F66" s="11">
        <v>0</v>
      </c>
      <c r="G66" s="11">
        <v>0</v>
      </c>
      <c r="H66" s="11">
        <v>0</v>
      </c>
      <c r="I66" s="11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11">
        <v>0</v>
      </c>
      <c r="S66" s="30"/>
      <c r="T66" s="30"/>
    </row>
    <row r="67" spans="3:20" s="29" customFormat="1" ht="15.75" x14ac:dyDescent="0.25">
      <c r="C67" s="27" t="s">
        <v>77</v>
      </c>
      <c r="D67" s="28">
        <v>0</v>
      </c>
      <c r="E67" s="28">
        <v>0</v>
      </c>
      <c r="F67" s="11">
        <v>0</v>
      </c>
      <c r="G67" s="11">
        <v>0</v>
      </c>
      <c r="H67" s="11">
        <v>0</v>
      </c>
      <c r="I67" s="11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11">
        <v>0</v>
      </c>
      <c r="S67" s="30"/>
      <c r="T67" s="30"/>
    </row>
    <row r="68" spans="3:20" s="26" customFormat="1" ht="15.75" x14ac:dyDescent="0.25">
      <c r="C68" s="21" t="s">
        <v>78</v>
      </c>
      <c r="D68" s="37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7">
        <v>0</v>
      </c>
      <c r="O68" s="37">
        <v>0</v>
      </c>
      <c r="P68" s="37">
        <v>0</v>
      </c>
      <c r="Q68" s="37">
        <v>0</v>
      </c>
      <c r="R68" s="37">
        <v>0</v>
      </c>
      <c r="S68" s="24"/>
      <c r="T68" s="24"/>
    </row>
    <row r="69" spans="3:20" s="29" customFormat="1" ht="15.75" x14ac:dyDescent="0.25">
      <c r="C69" s="27" t="s">
        <v>79</v>
      </c>
      <c r="D69" s="28">
        <v>0</v>
      </c>
      <c r="E69" s="28">
        <v>0</v>
      </c>
      <c r="F69" s="11">
        <v>0</v>
      </c>
      <c r="G69" s="11">
        <v>0</v>
      </c>
      <c r="H69" s="11">
        <v>0</v>
      </c>
      <c r="I69" s="11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11">
        <v>0</v>
      </c>
      <c r="S69" s="30"/>
      <c r="T69" s="30"/>
    </row>
    <row r="70" spans="3:20" s="29" customFormat="1" ht="15.75" x14ac:dyDescent="0.25">
      <c r="C70" s="27" t="s">
        <v>80</v>
      </c>
      <c r="D70" s="28">
        <v>0</v>
      </c>
      <c r="E70" s="28">
        <v>0</v>
      </c>
      <c r="F70" s="11">
        <v>0</v>
      </c>
      <c r="G70" s="11">
        <v>0</v>
      </c>
      <c r="H70" s="11">
        <v>0</v>
      </c>
      <c r="I70" s="11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11">
        <v>0</v>
      </c>
      <c r="S70" s="30"/>
      <c r="T70" s="30"/>
    </row>
    <row r="71" spans="3:20" s="26" customFormat="1" ht="15.75" x14ac:dyDescent="0.25">
      <c r="C71" s="21" t="s">
        <v>81</v>
      </c>
      <c r="D71" s="37">
        <v>0</v>
      </c>
      <c r="E71" s="37">
        <v>0</v>
      </c>
      <c r="F71" s="37">
        <v>0</v>
      </c>
      <c r="G71" s="37">
        <v>0</v>
      </c>
      <c r="H71" s="37">
        <v>0</v>
      </c>
      <c r="I71" s="37">
        <v>0</v>
      </c>
      <c r="J71" s="37">
        <v>0</v>
      </c>
      <c r="K71" s="37">
        <v>0</v>
      </c>
      <c r="L71" s="37">
        <v>0</v>
      </c>
      <c r="M71" s="37">
        <v>0</v>
      </c>
      <c r="N71" s="37">
        <v>0</v>
      </c>
      <c r="O71" s="37">
        <v>0</v>
      </c>
      <c r="P71" s="37">
        <v>0</v>
      </c>
      <c r="Q71" s="37">
        <v>0</v>
      </c>
      <c r="R71" s="37">
        <v>0</v>
      </c>
      <c r="S71" s="24"/>
      <c r="T71" s="24"/>
    </row>
    <row r="72" spans="3:20" s="29" customFormat="1" ht="15.75" x14ac:dyDescent="0.25">
      <c r="C72" s="27" t="s">
        <v>82</v>
      </c>
      <c r="D72" s="28">
        <v>0</v>
      </c>
      <c r="E72" s="28">
        <v>0</v>
      </c>
      <c r="F72" s="11">
        <v>0</v>
      </c>
      <c r="G72" s="11">
        <v>0</v>
      </c>
      <c r="H72" s="11">
        <v>0</v>
      </c>
      <c r="I72" s="11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11">
        <v>0</v>
      </c>
      <c r="T72" s="30"/>
    </row>
    <row r="73" spans="3:20" s="29" customFormat="1" ht="15.75" x14ac:dyDescent="0.25">
      <c r="C73" s="27" t="s">
        <v>83</v>
      </c>
      <c r="D73" s="28">
        <v>0</v>
      </c>
      <c r="E73" s="28">
        <v>0</v>
      </c>
      <c r="F73" s="11">
        <v>0</v>
      </c>
      <c r="G73" s="11">
        <v>0</v>
      </c>
      <c r="H73" s="11">
        <v>0</v>
      </c>
      <c r="I73" s="11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11">
        <v>0</v>
      </c>
      <c r="T73" s="30"/>
    </row>
    <row r="74" spans="3:20" ht="15.75" x14ac:dyDescent="0.25">
      <c r="C74" s="27" t="s">
        <v>84</v>
      </c>
      <c r="D74" s="28">
        <v>0</v>
      </c>
      <c r="E74" s="28">
        <v>0</v>
      </c>
      <c r="F74" s="11">
        <v>0</v>
      </c>
      <c r="G74" s="11">
        <v>0</v>
      </c>
      <c r="H74" s="11">
        <v>0</v>
      </c>
      <c r="I74" s="11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11">
        <v>0</v>
      </c>
    </row>
    <row r="75" spans="3:20" s="13" customFormat="1" ht="15.75" x14ac:dyDescent="0.25">
      <c r="C75" s="9" t="s">
        <v>85</v>
      </c>
      <c r="D75" s="39">
        <v>0</v>
      </c>
      <c r="E75" s="39">
        <v>0</v>
      </c>
      <c r="F75" s="39">
        <v>0</v>
      </c>
      <c r="G75" s="39">
        <v>0</v>
      </c>
      <c r="H75" s="39">
        <v>0</v>
      </c>
      <c r="I75" s="39">
        <v>0</v>
      </c>
      <c r="J75" s="39">
        <v>0</v>
      </c>
      <c r="K75" s="39">
        <v>0</v>
      </c>
      <c r="L75" s="39">
        <v>0</v>
      </c>
      <c r="M75" s="39">
        <v>0</v>
      </c>
      <c r="N75" s="39">
        <v>0</v>
      </c>
      <c r="O75" s="39">
        <v>0</v>
      </c>
      <c r="P75" s="39">
        <v>0</v>
      </c>
      <c r="Q75" s="39">
        <v>0</v>
      </c>
      <c r="R75" s="39">
        <v>0</v>
      </c>
      <c r="T75" s="14"/>
    </row>
    <row r="76" spans="3:20" s="13" customFormat="1" ht="15.75" x14ac:dyDescent="0.25">
      <c r="C76" s="12" t="s">
        <v>86</v>
      </c>
      <c r="D76" s="39">
        <v>0</v>
      </c>
      <c r="E76" s="39">
        <v>0</v>
      </c>
      <c r="F76" s="39">
        <v>0</v>
      </c>
      <c r="G76" s="39">
        <v>0</v>
      </c>
      <c r="H76" s="39">
        <v>0</v>
      </c>
      <c r="I76" s="39">
        <v>0</v>
      </c>
      <c r="J76" s="39">
        <v>0</v>
      </c>
      <c r="K76" s="39">
        <v>0</v>
      </c>
      <c r="L76" s="39">
        <v>0</v>
      </c>
      <c r="M76" s="39">
        <v>0</v>
      </c>
      <c r="N76" s="39">
        <v>0</v>
      </c>
      <c r="O76" s="39">
        <v>0</v>
      </c>
      <c r="P76" s="39">
        <v>0</v>
      </c>
      <c r="Q76" s="39">
        <v>0</v>
      </c>
      <c r="R76" s="39">
        <v>0</v>
      </c>
      <c r="T76" s="14"/>
    </row>
    <row r="77" spans="3:20" ht="15.75" x14ac:dyDescent="0.25">
      <c r="C77" s="15" t="s">
        <v>87</v>
      </c>
      <c r="D77" s="40">
        <v>0</v>
      </c>
      <c r="E77" s="40">
        <v>0</v>
      </c>
      <c r="F77" s="11">
        <v>0</v>
      </c>
      <c r="G77" s="11">
        <v>0</v>
      </c>
      <c r="H77" s="11">
        <v>0</v>
      </c>
      <c r="I77" s="11">
        <v>0</v>
      </c>
      <c r="J77" s="40">
        <v>0</v>
      </c>
      <c r="K77" s="40">
        <v>0</v>
      </c>
      <c r="L77" s="40">
        <v>0</v>
      </c>
      <c r="M77" s="40">
        <v>0</v>
      </c>
      <c r="N77" s="40">
        <v>0</v>
      </c>
      <c r="O77" s="40">
        <v>0</v>
      </c>
      <c r="P77" s="40">
        <v>0</v>
      </c>
      <c r="Q77" s="40">
        <v>0</v>
      </c>
      <c r="R77" s="11">
        <v>0</v>
      </c>
    </row>
    <row r="78" spans="3:20" ht="15.75" x14ac:dyDescent="0.25">
      <c r="C78" s="15" t="s">
        <v>88</v>
      </c>
      <c r="D78" s="40">
        <v>0</v>
      </c>
      <c r="E78" s="40">
        <v>0</v>
      </c>
      <c r="F78" s="11">
        <v>0</v>
      </c>
      <c r="G78" s="11">
        <v>0</v>
      </c>
      <c r="H78" s="11">
        <v>0</v>
      </c>
      <c r="I78" s="11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  <c r="O78" s="40">
        <v>0</v>
      </c>
      <c r="P78" s="40">
        <v>0</v>
      </c>
      <c r="Q78" s="40">
        <v>0</v>
      </c>
      <c r="R78" s="11">
        <v>0</v>
      </c>
    </row>
    <row r="79" spans="3:20" s="13" customFormat="1" ht="15.75" x14ac:dyDescent="0.25">
      <c r="C79" s="12" t="s">
        <v>89</v>
      </c>
      <c r="D79" s="39">
        <f>SUM(D80:D81)</f>
        <v>88920204</v>
      </c>
      <c r="E79" s="39">
        <f t="shared" ref="E79:R79" si="12">SUM(E80:E81)</f>
        <v>0</v>
      </c>
      <c r="F79" s="39">
        <f t="shared" si="12"/>
        <v>36469477.017999999</v>
      </c>
      <c r="G79" s="39">
        <f t="shared" si="12"/>
        <v>31865029.52</v>
      </c>
      <c r="H79" s="39">
        <f t="shared" si="12"/>
        <v>18820411.73</v>
      </c>
      <c r="I79" s="39">
        <f t="shared" si="12"/>
        <v>1765286</v>
      </c>
      <c r="J79" s="39">
        <f t="shared" si="12"/>
        <v>0</v>
      </c>
      <c r="K79" s="39">
        <f t="shared" si="12"/>
        <v>0</v>
      </c>
      <c r="L79" s="39">
        <f t="shared" si="12"/>
        <v>0</v>
      </c>
      <c r="M79" s="39">
        <f t="shared" si="12"/>
        <v>0</v>
      </c>
      <c r="N79" s="39">
        <f t="shared" si="12"/>
        <v>0</v>
      </c>
      <c r="O79" s="39">
        <f t="shared" si="12"/>
        <v>0</v>
      </c>
      <c r="P79" s="39">
        <f t="shared" si="12"/>
        <v>0</v>
      </c>
      <c r="Q79" s="39">
        <f t="shared" si="12"/>
        <v>0</v>
      </c>
      <c r="R79" s="39">
        <f t="shared" si="12"/>
        <v>88920204.268000007</v>
      </c>
      <c r="T79" s="14"/>
    </row>
    <row r="80" spans="3:20" ht="15.75" x14ac:dyDescent="0.25">
      <c r="C80" s="15" t="s">
        <v>90</v>
      </c>
      <c r="D80" s="40">
        <v>88920204</v>
      </c>
      <c r="E80" s="40">
        <v>0</v>
      </c>
      <c r="F80" s="40">
        <v>36469477.017999999</v>
      </c>
      <c r="G80" s="40">
        <v>31865029.52</v>
      </c>
      <c r="H80" s="40">
        <v>18820411.73</v>
      </c>
      <c r="I80" s="40">
        <v>1765286</v>
      </c>
      <c r="J80" s="40">
        <v>0</v>
      </c>
      <c r="K80" s="40">
        <v>0</v>
      </c>
      <c r="L80" s="40">
        <v>0</v>
      </c>
      <c r="M80" s="40">
        <v>0</v>
      </c>
      <c r="N80" s="40">
        <v>0</v>
      </c>
      <c r="O80" s="40">
        <v>0</v>
      </c>
      <c r="P80" s="40">
        <v>0</v>
      </c>
      <c r="Q80" s="40">
        <v>0</v>
      </c>
      <c r="R80" s="40">
        <f>SUM(F80:Q80)</f>
        <v>88920204.268000007</v>
      </c>
    </row>
    <row r="81" spans="3:20" ht="15.75" x14ac:dyDescent="0.25">
      <c r="C81" s="15" t="s">
        <v>91</v>
      </c>
      <c r="D81" s="40">
        <v>0</v>
      </c>
      <c r="E81" s="40">
        <v>0</v>
      </c>
      <c r="F81" s="11">
        <v>0</v>
      </c>
      <c r="G81" s="11">
        <v>0</v>
      </c>
      <c r="H81" s="11">
        <v>0</v>
      </c>
      <c r="I81" s="11">
        <v>0</v>
      </c>
      <c r="J81" s="40">
        <v>0</v>
      </c>
      <c r="K81" s="40">
        <v>0</v>
      </c>
      <c r="L81" s="40">
        <v>0</v>
      </c>
      <c r="M81" s="40">
        <v>0</v>
      </c>
      <c r="N81" s="40">
        <v>0</v>
      </c>
      <c r="O81" s="40">
        <v>0</v>
      </c>
      <c r="P81" s="40">
        <v>0</v>
      </c>
      <c r="Q81" s="40">
        <v>0</v>
      </c>
      <c r="R81" s="40">
        <v>0</v>
      </c>
    </row>
    <row r="82" spans="3:20" s="13" customFormat="1" ht="15.75" x14ac:dyDescent="0.25">
      <c r="C82" s="12" t="s">
        <v>92</v>
      </c>
      <c r="D82" s="39">
        <v>0</v>
      </c>
      <c r="E82" s="39">
        <v>0</v>
      </c>
      <c r="F82" s="39">
        <v>0</v>
      </c>
      <c r="G82" s="39">
        <v>0</v>
      </c>
      <c r="H82" s="39">
        <v>0</v>
      </c>
      <c r="I82" s="39">
        <v>0</v>
      </c>
      <c r="J82" s="39">
        <v>0</v>
      </c>
      <c r="K82" s="39">
        <v>0</v>
      </c>
      <c r="L82" s="39">
        <v>0</v>
      </c>
      <c r="M82" s="39">
        <v>0</v>
      </c>
      <c r="N82" s="39">
        <v>0</v>
      </c>
      <c r="O82" s="39">
        <v>0</v>
      </c>
      <c r="P82" s="39">
        <v>0</v>
      </c>
      <c r="Q82" s="39">
        <v>0</v>
      </c>
      <c r="R82" s="39">
        <v>0</v>
      </c>
      <c r="T82" s="14"/>
    </row>
    <row r="83" spans="3:20" ht="15.75" x14ac:dyDescent="0.25">
      <c r="C83" s="15" t="s">
        <v>93</v>
      </c>
      <c r="D83" s="40">
        <v>0</v>
      </c>
      <c r="E83" s="40">
        <v>0</v>
      </c>
      <c r="F83" s="11">
        <v>0</v>
      </c>
      <c r="G83" s="11">
        <v>0</v>
      </c>
      <c r="H83" s="11">
        <v>0</v>
      </c>
      <c r="I83" s="11">
        <v>0</v>
      </c>
      <c r="J83" s="40">
        <v>0</v>
      </c>
      <c r="K83" s="40">
        <v>0</v>
      </c>
      <c r="L83" s="40">
        <v>0</v>
      </c>
      <c r="M83" s="40">
        <v>0</v>
      </c>
      <c r="N83" s="40">
        <v>0</v>
      </c>
      <c r="O83" s="40">
        <v>0</v>
      </c>
      <c r="P83" s="40">
        <v>0</v>
      </c>
      <c r="Q83" s="40">
        <v>0</v>
      </c>
      <c r="R83" s="40">
        <v>0</v>
      </c>
    </row>
    <row r="84" spans="3:20" ht="15.75" x14ac:dyDescent="0.25">
      <c r="C84" s="41" t="s">
        <v>94</v>
      </c>
      <c r="D84" s="42">
        <f>+D53+D46+D37+D27+D17+D11+D63+D68+D71+D75+D79</f>
        <v>1461069058</v>
      </c>
      <c r="E84" s="42">
        <f>+E53+E46+E37+E27+E17+E11+E79+E63</f>
        <v>0</v>
      </c>
      <c r="F84" s="42">
        <f>+F79+F53+F37+F27+F17+F11</f>
        <v>96247865.497999996</v>
      </c>
      <c r="G84" s="42">
        <f>+G79+G53+G37+G27+G17+G11</f>
        <v>89205977.25</v>
      </c>
      <c r="H84" s="42">
        <f>+H79+H53+H37+H27+H17+H11</f>
        <v>77391302.390000001</v>
      </c>
      <c r="I84" s="42">
        <f t="shared" ref="I84:Q84" si="13">+I53+I46+I37+I27+I17+I11</f>
        <v>60472174.629999995</v>
      </c>
      <c r="J84" s="42">
        <f t="shared" si="13"/>
        <v>70622980.420000002</v>
      </c>
      <c r="K84" s="42">
        <f t="shared" si="13"/>
        <v>0</v>
      </c>
      <c r="L84" s="42">
        <f t="shared" si="13"/>
        <v>0</v>
      </c>
      <c r="M84" s="42">
        <f t="shared" si="13"/>
        <v>0</v>
      </c>
      <c r="N84" s="43">
        <f t="shared" si="13"/>
        <v>0</v>
      </c>
      <c r="O84" s="43">
        <f t="shared" si="13"/>
        <v>0</v>
      </c>
      <c r="P84" s="43">
        <f t="shared" si="13"/>
        <v>0</v>
      </c>
      <c r="Q84" s="43">
        <f t="shared" si="13"/>
        <v>0</v>
      </c>
      <c r="R84" s="42">
        <f>+R53+R46+R37+R27+R17+R11+R79</f>
        <v>395705586.18800002</v>
      </c>
      <c r="S84" s="1"/>
    </row>
    <row r="86" spans="3:20" x14ac:dyDescent="0.25">
      <c r="T86" s="3"/>
    </row>
    <row r="87" spans="3:20" x14ac:dyDescent="0.25">
      <c r="T87" s="3"/>
    </row>
    <row r="88" spans="3:20" x14ac:dyDescent="0.25">
      <c r="T88" s="3"/>
    </row>
    <row r="89" spans="3:20" x14ac:dyDescent="0.25">
      <c r="T89" s="3"/>
    </row>
    <row r="90" spans="3:20" x14ac:dyDescent="0.25">
      <c r="T90" s="3"/>
    </row>
  </sheetData>
  <mergeCells count="8">
    <mergeCell ref="C3:R3"/>
    <mergeCell ref="C4:R4"/>
    <mergeCell ref="C5:R5"/>
    <mergeCell ref="C6:R6"/>
    <mergeCell ref="C8:C9"/>
    <mergeCell ref="D8:D9"/>
    <mergeCell ref="E8:E9"/>
    <mergeCell ref="F8:R8"/>
  </mergeCells>
  <pageMargins left="0.70866141732283472" right="0.70866141732283472" top="0.74803149606299213" bottom="0.74803149606299213" header="0.31496062992125984" footer="0.31496062992125984"/>
  <pageSetup scale="51" orientation="portrait" r:id="rId1"/>
  <rowBreaks count="1" manualBreakCount="1">
    <brk id="74" min="2" max="17" man="1"/>
  </rowBreaks>
  <colBreaks count="1" manualBreakCount="1">
    <brk id="2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P2 Presupuesto Aprobado-Eje (2</vt:lpstr>
      <vt:lpstr>'P2 Presupuesto Aprobado-Eje (2'!Área_de_impresión</vt:lpstr>
      <vt:lpstr>'P2 Presupuesto Aprobado-Eje (2'!Títulos_a_imprimir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Cruz</dc:creator>
  <cp:lastModifiedBy>Victoria Cruz</cp:lastModifiedBy>
  <dcterms:created xsi:type="dcterms:W3CDTF">2024-06-17T18:35:39Z</dcterms:created>
  <dcterms:modified xsi:type="dcterms:W3CDTF">2024-06-18T18:15:26Z</dcterms:modified>
</cp:coreProperties>
</file>