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08-AGOSTO\Excel\"/>
    </mc:Choice>
  </mc:AlternateContent>
  <bookViews>
    <workbookView xWindow="0" yWindow="0" windowWidth="20490" windowHeight="6465"/>
  </bookViews>
  <sheets>
    <sheet name="P2 Presupuesto Aprobado-Eje (2" sheetId="1" r:id="rId1"/>
  </sheets>
  <definedNames>
    <definedName name="_xlnm.Print_Area" localSheetId="0">'P2 Presupuesto Aprobado-Eje (2'!$C$1:$R$85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63" i="1"/>
  <c r="D63" i="1"/>
  <c r="R62" i="1"/>
  <c r="R60" i="1"/>
  <c r="R59" i="1"/>
  <c r="R58" i="1"/>
  <c r="R57" i="1"/>
  <c r="R56" i="1"/>
  <c r="R55" i="1"/>
  <c r="J54" i="1"/>
  <c r="R54" i="1" s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46" i="1"/>
  <c r="R45" i="1"/>
  <c r="R44" i="1"/>
  <c r="R43" i="1"/>
  <c r="R42" i="1"/>
  <c r="R41" i="1"/>
  <c r="R40" i="1"/>
  <c r="R39" i="1"/>
  <c r="H38" i="1"/>
  <c r="H37" i="1" s="1"/>
  <c r="G38" i="1"/>
  <c r="R38" i="1" s="1"/>
  <c r="Q37" i="1"/>
  <c r="P37" i="1"/>
  <c r="O37" i="1"/>
  <c r="N37" i="1"/>
  <c r="M37" i="1"/>
  <c r="L37" i="1"/>
  <c r="K37" i="1"/>
  <c r="J37" i="1"/>
  <c r="I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R11" i="1" s="1"/>
  <c r="E11" i="1"/>
  <c r="D11" i="1"/>
  <c r="J84" i="1" l="1"/>
  <c r="J10" i="1" s="1"/>
  <c r="K84" i="1"/>
  <c r="K10" i="1" s="1"/>
  <c r="R27" i="1"/>
  <c r="G37" i="1"/>
  <c r="L84" i="1"/>
  <c r="L10" i="1" s="1"/>
  <c r="P84" i="1"/>
  <c r="P10" i="1" s="1"/>
  <c r="F84" i="1"/>
  <c r="F10" i="1" s="1"/>
  <c r="N84" i="1"/>
  <c r="N10" i="1" s="1"/>
  <c r="G84" i="1"/>
  <c r="G10" i="1" s="1"/>
  <c r="O84" i="1"/>
  <c r="O10" i="1" s="1"/>
  <c r="R17" i="1"/>
  <c r="E84" i="1"/>
  <c r="E10" i="1" s="1"/>
  <c r="I84" i="1"/>
  <c r="I10" i="1" s="1"/>
  <c r="M84" i="1"/>
  <c r="M10" i="1" s="1"/>
  <c r="Q84" i="1"/>
  <c r="Q10" i="1" s="1"/>
  <c r="R37" i="1"/>
  <c r="H84" i="1"/>
  <c r="H10" i="1" s="1"/>
  <c r="D84" i="1"/>
  <c r="R53" i="1"/>
  <c r="R10" i="1" l="1"/>
  <c r="R84" i="1"/>
  <c r="D10" i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<sst xmlns="http://schemas.openxmlformats.org/spreadsheetml/2006/main" count="95" uniqueCount="95">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</sst>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164" fontId="0" fillId="0" borderId="0" xfId="1" applyFont="1"/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0" fontId="0" fillId="0" borderId="10" xfId="0" applyBorder="1"/>
    <xf numFmtId="165" fontId="7" fillId="0" borderId="9" xfId="1" applyNumberFormat="1" applyFont="1" applyBorder="1"/>
    <xf numFmtId="165" fontId="4" fillId="0" borderId="9" xfId="1" applyNumberFormat="1" applyFont="1" applyBorder="1"/>
    <xf numFmtId="165" fontId="0" fillId="0" borderId="0" xfId="0" applyNumberFormat="1"/>
    <xf numFmtId="3" fontId="4" fillId="0" borderId="9" xfId="1" applyNumberFormat="1" applyFont="1" applyBorder="1"/>
    <xf numFmtId="3" fontId="0" fillId="0" borderId="0" xfId="0" applyNumberFormat="1"/>
    <xf numFmtId="4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W85"/>
  <sheetViews>
    <sheetView showGridLines="0" tabSelected="1" topLeftCell="B1" zoomScaleNormal="100" workbookViewId="0">
      <pane xSplit="2" ySplit="11" topLeftCell="D12" activePane="bottomRight" state="frozen"/>
      <selection activeCell="B1" sqref="B1"/>
      <selection pane="topRight" activeCell="D1" sqref="D1"/>
      <selection pane="bottomLeft" activeCell="B12" sqref="B12"/>
      <selection pane="bottomRight" activeCell="M91" sqref="M91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16" customWidth="1"/>
    <col min="5" max="5" width="16.7109375" style="16" hidden="1" customWidth="1"/>
    <col min="6" max="6" width="15.28515625" style="16" customWidth="1"/>
    <col min="7" max="9" width="14.28515625" style="16" customWidth="1"/>
    <col min="10" max="10" width="15.140625" style="16" customWidth="1"/>
    <col min="11" max="13" width="14.28515625" style="16" customWidth="1"/>
    <col min="14" max="15" width="14.42578125" hidden="1" customWidth="1"/>
    <col min="16" max="16" width="17" hidden="1" customWidth="1"/>
    <col min="17" max="17" width="14.5703125" hidden="1" customWidth="1"/>
    <col min="18" max="18" width="16.140625" customWidth="1"/>
    <col min="19" max="19" width="15.140625" bestFit="1" customWidth="1"/>
    <col min="20" max="20" width="17.85546875" bestFit="1" customWidth="1"/>
    <col min="21" max="21" width="14.28515625" style="1" bestFit="1" customWidth="1"/>
    <col min="22" max="22" width="14.140625" style="1" bestFit="1" customWidth="1"/>
    <col min="23" max="23" width="14.140625" bestFit="1" customWidth="1"/>
  </cols>
  <sheetData>
    <row r="3" spans="3:20" ht="28.5" customHeight="1" x14ac:dyDescent="0.25">
      <c r="C3" s="21" t="s">
        <v>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3:20" ht="15.75" x14ac:dyDescent="0.25">
      <c r="C4" s="23">
        <v>2023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3:20" ht="15.75" customHeight="1" x14ac:dyDescent="0.25">
      <c r="C5" s="25" t="s">
        <v>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3:20" ht="15.75" customHeight="1" x14ac:dyDescent="0.25">
      <c r="C6" s="26" t="s">
        <v>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8" spans="3:20" ht="25.5" customHeight="1" x14ac:dyDescent="0.25">
      <c r="C8" s="27" t="s">
        <v>3</v>
      </c>
      <c r="D8" s="29" t="s">
        <v>4</v>
      </c>
      <c r="E8" s="29" t="s">
        <v>5</v>
      </c>
      <c r="F8" s="31" t="s">
        <v>6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</row>
    <row r="9" spans="3:20" ht="15.75" x14ac:dyDescent="0.25">
      <c r="C9" s="28"/>
      <c r="D9" s="30"/>
      <c r="E9" s="30"/>
      <c r="F9" s="2" t="s">
        <v>7</v>
      </c>
      <c r="G9" s="2" t="s">
        <v>8</v>
      </c>
      <c r="H9" s="2" t="s">
        <v>9</v>
      </c>
      <c r="I9" s="2" t="s">
        <v>10</v>
      </c>
      <c r="J9" s="3" t="s">
        <v>11</v>
      </c>
      <c r="K9" s="2" t="s">
        <v>12</v>
      </c>
      <c r="L9" s="3" t="s">
        <v>13</v>
      </c>
      <c r="M9" s="2" t="s">
        <v>14</v>
      </c>
      <c r="N9" s="4" t="s">
        <v>15</v>
      </c>
      <c r="O9" s="4" t="s">
        <v>16</v>
      </c>
      <c r="P9" s="4" t="s">
        <v>17</v>
      </c>
      <c r="Q9" s="5" t="s">
        <v>18</v>
      </c>
      <c r="R9" s="4" t="s">
        <v>19</v>
      </c>
    </row>
    <row r="10" spans="3:20" ht="15.75" x14ac:dyDescent="0.25">
      <c r="C10" s="6" t="s">
        <v>20</v>
      </c>
      <c r="D10" s="7">
        <f>+D84</f>
        <v>1004393499.883678</v>
      </c>
      <c r="E10" s="8">
        <f>+E84</f>
        <v>0</v>
      </c>
      <c r="F10" s="7">
        <f t="shared" ref="F10:Q10" si="0">+F84</f>
        <v>69596336.340000004</v>
      </c>
      <c r="G10" s="7">
        <f t="shared" si="0"/>
        <v>75288377.719999999</v>
      </c>
      <c r="H10" s="7">
        <f t="shared" si="0"/>
        <v>77206444.230000004</v>
      </c>
      <c r="I10" s="7">
        <f t="shared" si="0"/>
        <v>94260033.449999988</v>
      </c>
      <c r="J10" s="7">
        <f t="shared" si="0"/>
        <v>84756025.300000012</v>
      </c>
      <c r="K10" s="7">
        <f t="shared" si="0"/>
        <v>80262780.920000002</v>
      </c>
      <c r="L10" s="7">
        <f t="shared" si="0"/>
        <v>74549402.900000006</v>
      </c>
      <c r="M10" s="7">
        <f t="shared" si="0"/>
        <v>86836545.929999992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>SUM(F10:Q10)</f>
        <v>642755946.78999996</v>
      </c>
      <c r="S10" s="1"/>
      <c r="T10" s="1"/>
    </row>
    <row r="11" spans="3:20" ht="15.75" x14ac:dyDescent="0.25">
      <c r="C11" s="9" t="s">
        <v>21</v>
      </c>
      <c r="D11" s="8">
        <f t="shared" ref="D11" si="1">SUM(D12:D16)</f>
        <v>696222970.48367798</v>
      </c>
      <c r="E11" s="8">
        <f>SUM(E12:E16)</f>
        <v>0</v>
      </c>
      <c r="F11" s="8">
        <f>SUM(F12:F16)</f>
        <v>57914282.57</v>
      </c>
      <c r="G11" s="8">
        <f>SUM(G12:G16)</f>
        <v>57495853.890000001</v>
      </c>
      <c r="H11" s="8">
        <f>SUM(H12:H16)</f>
        <v>61700322.280000001</v>
      </c>
      <c r="I11" s="8">
        <f t="shared" ref="I11:Q11" si="2">SUM(I12:I16)</f>
        <v>63532471.609999999</v>
      </c>
      <c r="J11" s="8">
        <f t="shared" si="2"/>
        <v>63850208.210000001</v>
      </c>
      <c r="K11" s="8">
        <f t="shared" si="2"/>
        <v>52327976.859999999</v>
      </c>
      <c r="L11" s="8">
        <f t="shared" si="2"/>
        <v>55776209.18</v>
      </c>
      <c r="M11" s="8">
        <f t="shared" si="2"/>
        <v>71499283.209999993</v>
      </c>
      <c r="N11" s="8">
        <f t="shared" si="2"/>
        <v>0</v>
      </c>
      <c r="O11" s="8">
        <f t="shared" si="2"/>
        <v>0</v>
      </c>
      <c r="P11" s="8">
        <f t="shared" si="2"/>
        <v>0</v>
      </c>
      <c r="Q11" s="8">
        <f t="shared" si="2"/>
        <v>0</v>
      </c>
      <c r="R11" s="8">
        <f>SUM(F11:Q11)</f>
        <v>484096607.81</v>
      </c>
      <c r="T11" s="1"/>
    </row>
    <row r="12" spans="3:20" ht="15.75" x14ac:dyDescent="0.25">
      <c r="C12" s="10" t="s">
        <v>22</v>
      </c>
      <c r="D12" s="8">
        <v>474265032</v>
      </c>
      <c r="E12" s="8">
        <v>0</v>
      </c>
      <c r="F12" s="8">
        <v>29368306.780000001</v>
      </c>
      <c r="G12" s="8">
        <v>28436823.190000001</v>
      </c>
      <c r="H12" s="8">
        <v>29103574.379999999</v>
      </c>
      <c r="I12" s="8">
        <v>28959161.800000001</v>
      </c>
      <c r="J12" s="8">
        <v>29116359.800000001</v>
      </c>
      <c r="K12" s="8">
        <v>29198921.039999999</v>
      </c>
      <c r="L12" s="8">
        <v>29322266.949999999</v>
      </c>
      <c r="M12" s="8">
        <v>29372928.829999998</v>
      </c>
      <c r="N12" s="8">
        <v>0</v>
      </c>
      <c r="O12" s="8">
        <v>0</v>
      </c>
      <c r="P12" s="8">
        <v>0</v>
      </c>
      <c r="Q12" s="8">
        <v>0</v>
      </c>
      <c r="R12" s="8">
        <f>SUM(F12:Q12)</f>
        <v>232878342.76999998</v>
      </c>
      <c r="T12" s="1"/>
    </row>
    <row r="13" spans="3:20" ht="15.75" x14ac:dyDescent="0.25">
      <c r="C13" s="10" t="s">
        <v>23</v>
      </c>
      <c r="D13" s="8">
        <v>58973384.799999997</v>
      </c>
      <c r="E13" s="8">
        <v>0</v>
      </c>
      <c r="F13" s="8">
        <v>6452328.2799999993</v>
      </c>
      <c r="G13" s="8">
        <v>6112805.3799999999</v>
      </c>
      <c r="H13" s="8">
        <v>6478671.4699999997</v>
      </c>
      <c r="I13" s="8">
        <v>6375253.1699999999</v>
      </c>
      <c r="J13" s="8">
        <v>6463123.8799999999</v>
      </c>
      <c r="K13" s="8">
        <v>5215476.5600000005</v>
      </c>
      <c r="L13" s="8">
        <v>7096104.1500000004</v>
      </c>
      <c r="M13" s="8">
        <v>5688704.75</v>
      </c>
      <c r="N13" s="8">
        <v>0</v>
      </c>
      <c r="O13" s="8">
        <v>0</v>
      </c>
      <c r="P13" s="8">
        <v>0</v>
      </c>
      <c r="Q13" s="8">
        <v>0</v>
      </c>
      <c r="R13" s="8">
        <f t="shared" ref="R13:R16" si="3">SUM(F13:Q13)</f>
        <v>49882467.639999993</v>
      </c>
      <c r="T13" s="1"/>
    </row>
    <row r="14" spans="3:20" ht="15.75" x14ac:dyDescent="0.25">
      <c r="C14" s="10" t="s">
        <v>24</v>
      </c>
      <c r="D14" s="8">
        <v>3500000.0000000005</v>
      </c>
      <c r="E14" s="8">
        <v>0</v>
      </c>
      <c r="F14" s="8">
        <v>48000</v>
      </c>
      <c r="G14" s="8">
        <v>0</v>
      </c>
      <c r="H14" s="8">
        <v>0</v>
      </c>
      <c r="I14" s="8">
        <v>114400</v>
      </c>
      <c r="J14" s="8">
        <v>0</v>
      </c>
      <c r="K14" s="8">
        <v>45000</v>
      </c>
      <c r="L14" s="8">
        <v>33000</v>
      </c>
      <c r="M14" s="8">
        <v>69000</v>
      </c>
      <c r="N14" s="8">
        <v>0</v>
      </c>
      <c r="O14" s="8">
        <v>0</v>
      </c>
      <c r="P14" s="8">
        <v>0</v>
      </c>
      <c r="Q14" s="8">
        <v>0</v>
      </c>
      <c r="R14" s="8">
        <f t="shared" si="3"/>
        <v>309400</v>
      </c>
      <c r="S14" s="11"/>
      <c r="T14" s="1"/>
    </row>
    <row r="15" spans="3:20" ht="15.75" x14ac:dyDescent="0.25">
      <c r="C15" s="10" t="s">
        <v>25</v>
      </c>
      <c r="D15" s="8">
        <v>107162376.30000001</v>
      </c>
      <c r="E15" s="8">
        <v>0</v>
      </c>
      <c r="F15" s="8">
        <v>17937220.619999997</v>
      </c>
      <c r="G15" s="8">
        <v>18927529.48</v>
      </c>
      <c r="H15" s="8">
        <v>22108042.289999999</v>
      </c>
      <c r="I15" s="8">
        <v>23970969.109999999</v>
      </c>
      <c r="J15" s="8">
        <v>24156396.259999998</v>
      </c>
      <c r="K15" s="8">
        <v>13740508.799999999</v>
      </c>
      <c r="L15" s="8">
        <v>15200381.689999999</v>
      </c>
      <c r="M15" s="8">
        <v>32218299.800000001</v>
      </c>
      <c r="N15" s="8">
        <v>0</v>
      </c>
      <c r="O15" s="8">
        <v>0</v>
      </c>
      <c r="P15" s="8">
        <v>0</v>
      </c>
      <c r="Q15" s="8">
        <v>0</v>
      </c>
      <c r="R15" s="8">
        <f t="shared" si="3"/>
        <v>168259348.05000001</v>
      </c>
      <c r="T15" s="1"/>
    </row>
    <row r="16" spans="3:20" ht="15.75" x14ac:dyDescent="0.25">
      <c r="C16" s="10" t="s">
        <v>26</v>
      </c>
      <c r="D16" s="8">
        <v>52322177.383677945</v>
      </c>
      <c r="E16" s="8">
        <v>0</v>
      </c>
      <c r="F16" s="8">
        <v>4108426.89</v>
      </c>
      <c r="G16" s="8">
        <v>4018695.84</v>
      </c>
      <c r="H16" s="8">
        <v>4010034.1399999997</v>
      </c>
      <c r="I16" s="8">
        <v>4112687.53</v>
      </c>
      <c r="J16" s="8">
        <v>4114328.27</v>
      </c>
      <c r="K16" s="8">
        <v>4128070.46</v>
      </c>
      <c r="L16" s="8">
        <v>4124456.39</v>
      </c>
      <c r="M16" s="8">
        <v>4150349.8299999996</v>
      </c>
      <c r="N16" s="8">
        <v>0</v>
      </c>
      <c r="O16" s="8">
        <v>0</v>
      </c>
      <c r="P16" s="8">
        <v>0</v>
      </c>
      <c r="Q16" s="8">
        <v>0</v>
      </c>
      <c r="R16" s="8">
        <f t="shared" si="3"/>
        <v>32767049.350000001</v>
      </c>
    </row>
    <row r="17" spans="3:20" ht="15.75" x14ac:dyDescent="0.25">
      <c r="C17" s="9" t="s">
        <v>27</v>
      </c>
      <c r="D17" s="12">
        <f>SUM(D18:D26)</f>
        <v>200756000</v>
      </c>
      <c r="E17" s="13">
        <f>SUM(E18:E26)</f>
        <v>0</v>
      </c>
      <c r="F17" s="12">
        <f t="shared" ref="F17:Q17" si="4">SUM(F18:F26)</f>
        <v>7479202.3399999999</v>
      </c>
      <c r="G17" s="12">
        <f t="shared" si="4"/>
        <v>14969022.41</v>
      </c>
      <c r="H17" s="12">
        <f t="shared" si="4"/>
        <v>9981696.6500000004</v>
      </c>
      <c r="I17" s="12">
        <f t="shared" si="4"/>
        <v>8736567.9699999988</v>
      </c>
      <c r="J17" s="12">
        <f t="shared" si="4"/>
        <v>13517358.750000002</v>
      </c>
      <c r="K17" s="12">
        <f t="shared" si="4"/>
        <v>22886789.02</v>
      </c>
      <c r="L17" s="12">
        <f t="shared" si="4"/>
        <v>15023951.01</v>
      </c>
      <c r="M17" s="12">
        <f t="shared" si="4"/>
        <v>12122324.629999999</v>
      </c>
      <c r="N17" s="12">
        <f t="shared" si="4"/>
        <v>0</v>
      </c>
      <c r="O17" s="12">
        <f t="shared" si="4"/>
        <v>0</v>
      </c>
      <c r="P17" s="12">
        <f t="shared" si="4"/>
        <v>0</v>
      </c>
      <c r="Q17" s="12">
        <f t="shared" si="4"/>
        <v>0</v>
      </c>
      <c r="R17" s="12">
        <f>SUM(F17:Q17)</f>
        <v>104716912.78</v>
      </c>
      <c r="S17" s="1"/>
      <c r="T17" s="1"/>
    </row>
    <row r="18" spans="3:20" ht="15.75" x14ac:dyDescent="0.25">
      <c r="C18" s="10" t="s">
        <v>28</v>
      </c>
      <c r="D18" s="8">
        <v>22954000</v>
      </c>
      <c r="E18" s="8">
        <v>0</v>
      </c>
      <c r="F18" s="8">
        <v>1297010.05</v>
      </c>
      <c r="G18" s="8">
        <v>1880935.98</v>
      </c>
      <c r="H18" s="8">
        <v>1548389.8900000001</v>
      </c>
      <c r="I18" s="8">
        <v>1200298</v>
      </c>
      <c r="J18" s="8">
        <v>1609666.8</v>
      </c>
      <c r="K18" s="8">
        <v>1393790.56</v>
      </c>
      <c r="L18" s="8">
        <v>2239610.0100000002</v>
      </c>
      <c r="M18" s="8">
        <v>2488130.2199999997</v>
      </c>
      <c r="N18" s="8">
        <v>0</v>
      </c>
      <c r="O18" s="8">
        <v>0</v>
      </c>
      <c r="P18" s="8">
        <v>0</v>
      </c>
      <c r="Q18" s="8">
        <v>0</v>
      </c>
      <c r="R18" s="8">
        <f>SUM(F18:Q18)</f>
        <v>13657831.509999998</v>
      </c>
      <c r="S18" s="14"/>
      <c r="T18" s="1"/>
    </row>
    <row r="19" spans="3:20" ht="15.75" x14ac:dyDescent="0.25">
      <c r="C19" s="10" t="s">
        <v>29</v>
      </c>
      <c r="D19" s="8">
        <v>60600000</v>
      </c>
      <c r="E19" s="8">
        <v>0</v>
      </c>
      <c r="F19" s="8">
        <v>428080.4</v>
      </c>
      <c r="G19" s="8">
        <v>5056981.57</v>
      </c>
      <c r="H19" s="8">
        <v>1319674.01</v>
      </c>
      <c r="I19" s="8">
        <v>258395.37</v>
      </c>
      <c r="J19" s="8">
        <v>4945926.1100000003</v>
      </c>
      <c r="K19" s="8">
        <v>15968430.01</v>
      </c>
      <c r="L19" s="8">
        <v>3645602.0500000003</v>
      </c>
      <c r="M19" s="8">
        <v>3332800.69</v>
      </c>
      <c r="N19" s="8">
        <v>0</v>
      </c>
      <c r="O19" s="8">
        <v>0</v>
      </c>
      <c r="P19" s="8">
        <v>0</v>
      </c>
      <c r="Q19" s="8">
        <v>0</v>
      </c>
      <c r="R19" s="8">
        <f t="shared" ref="R19:R26" si="5">SUM(F19:Q19)</f>
        <v>34955890.210000001</v>
      </c>
      <c r="T19" s="1"/>
    </row>
    <row r="20" spans="3:20" ht="15.75" x14ac:dyDescent="0.25">
      <c r="C20" s="10" t="s">
        <v>30</v>
      </c>
      <c r="D20" s="8">
        <v>5220000</v>
      </c>
      <c r="E20" s="8">
        <v>0</v>
      </c>
      <c r="F20" s="8">
        <v>30886</v>
      </c>
      <c r="G20" s="8">
        <v>61006.5</v>
      </c>
      <c r="H20" s="8">
        <v>108080</v>
      </c>
      <c r="I20" s="8">
        <v>261814.59</v>
      </c>
      <c r="J20" s="8">
        <v>150319</v>
      </c>
      <c r="K20" s="8">
        <v>145857.5</v>
      </c>
      <c r="L20" s="8">
        <v>407722.5</v>
      </c>
      <c r="M20" s="8">
        <v>156188.85</v>
      </c>
      <c r="N20" s="8">
        <v>0</v>
      </c>
      <c r="O20" s="8">
        <v>0</v>
      </c>
      <c r="P20" s="8">
        <v>0</v>
      </c>
      <c r="Q20" s="8">
        <v>0</v>
      </c>
      <c r="R20" s="8">
        <f t="shared" si="5"/>
        <v>1321874.94</v>
      </c>
    </row>
    <row r="21" spans="3:20" ht="15.75" x14ac:dyDescent="0.25">
      <c r="C21" s="10" t="s">
        <v>31</v>
      </c>
      <c r="D21" s="8">
        <v>10075000</v>
      </c>
      <c r="E21" s="8">
        <v>0</v>
      </c>
      <c r="F21" s="8">
        <v>810000</v>
      </c>
      <c r="G21" s="8">
        <v>1206525</v>
      </c>
      <c r="H21" s="8">
        <v>409320</v>
      </c>
      <c r="I21" s="8">
        <v>809005</v>
      </c>
      <c r="J21" s="8">
        <v>297000</v>
      </c>
      <c r="K21" s="8">
        <v>2400</v>
      </c>
      <c r="L21" s="8">
        <v>1677100</v>
      </c>
      <c r="M21" s="8">
        <v>840275</v>
      </c>
      <c r="N21" s="8">
        <v>0</v>
      </c>
      <c r="O21" s="8">
        <v>0</v>
      </c>
      <c r="P21" s="8">
        <v>0</v>
      </c>
      <c r="Q21" s="8">
        <v>0</v>
      </c>
      <c r="R21" s="8">
        <f t="shared" si="5"/>
        <v>6051625</v>
      </c>
    </row>
    <row r="22" spans="3:20" ht="15.75" x14ac:dyDescent="0.25">
      <c r="C22" s="10" t="s">
        <v>32</v>
      </c>
      <c r="D22" s="8">
        <v>6560000</v>
      </c>
      <c r="E22" s="8">
        <v>0</v>
      </c>
      <c r="F22" s="8">
        <v>945574.37</v>
      </c>
      <c r="G22" s="8">
        <v>1136008.5699999998</v>
      </c>
      <c r="H22" s="8">
        <v>1285756.5699999998</v>
      </c>
      <c r="I22" s="8">
        <v>1424718.92</v>
      </c>
      <c r="J22" s="8">
        <v>966147.4</v>
      </c>
      <c r="K22" s="8">
        <v>1449239.24</v>
      </c>
      <c r="L22" s="8">
        <v>1193342.03</v>
      </c>
      <c r="M22" s="8">
        <v>1425625.72</v>
      </c>
      <c r="N22" s="8">
        <v>0</v>
      </c>
      <c r="O22" s="8">
        <v>0</v>
      </c>
      <c r="P22" s="8">
        <v>0</v>
      </c>
      <c r="Q22" s="8">
        <v>0</v>
      </c>
      <c r="R22" s="8">
        <f>SUM(F22:Q22)</f>
        <v>9826412.8200000003</v>
      </c>
    </row>
    <row r="23" spans="3:20" ht="15.75" x14ac:dyDescent="0.25">
      <c r="C23" s="10" t="s">
        <v>33</v>
      </c>
      <c r="D23" s="8">
        <v>14800000</v>
      </c>
      <c r="E23" s="8">
        <v>0</v>
      </c>
      <c r="F23" s="8">
        <v>1176405.8</v>
      </c>
      <c r="G23" s="8">
        <v>1972973.92</v>
      </c>
      <c r="H23" s="8">
        <v>1498675.22</v>
      </c>
      <c r="I23" s="8">
        <v>1533690.23</v>
      </c>
      <c r="J23" s="8">
        <v>1520575.6600000001</v>
      </c>
      <c r="K23" s="8">
        <v>1564695.7000000002</v>
      </c>
      <c r="L23" s="8">
        <v>1655827.6</v>
      </c>
      <c r="M23" s="8">
        <v>1719974.73</v>
      </c>
      <c r="N23" s="8">
        <v>0</v>
      </c>
      <c r="O23" s="8">
        <v>0</v>
      </c>
      <c r="P23" s="8">
        <v>0</v>
      </c>
      <c r="Q23" s="8">
        <v>0</v>
      </c>
      <c r="R23" s="8">
        <f>SUM(F23:Q23)</f>
        <v>12642818.860000001</v>
      </c>
    </row>
    <row r="24" spans="3:20" ht="15.75" x14ac:dyDescent="0.25">
      <c r="C24" s="10" t="s">
        <v>34</v>
      </c>
      <c r="D24" s="8">
        <v>80547000</v>
      </c>
      <c r="E24" s="8">
        <v>0</v>
      </c>
      <c r="F24" s="8">
        <v>0</v>
      </c>
      <c r="G24" s="8">
        <v>347958.77</v>
      </c>
      <c r="H24" s="8">
        <v>697806.5</v>
      </c>
      <c r="I24" s="8">
        <v>645709.79</v>
      </c>
      <c r="J24" s="8">
        <v>1534433.2199999997</v>
      </c>
      <c r="K24" s="8">
        <v>91248.459999999992</v>
      </c>
      <c r="L24" s="8">
        <v>606497.85</v>
      </c>
      <c r="M24" s="8">
        <v>159400</v>
      </c>
      <c r="N24" s="8">
        <v>0</v>
      </c>
      <c r="O24" s="8">
        <v>0</v>
      </c>
      <c r="P24" s="8">
        <v>0</v>
      </c>
      <c r="Q24" s="8">
        <v>0</v>
      </c>
      <c r="R24" s="8">
        <f>SUM(F24:Q24)</f>
        <v>4083054.59</v>
      </c>
    </row>
    <row r="25" spans="3:20" ht="15.75" x14ac:dyDescent="0.25">
      <c r="C25" s="10" t="s">
        <v>35</v>
      </c>
      <c r="D25" s="8">
        <v>0</v>
      </c>
      <c r="E25" s="8">
        <v>0</v>
      </c>
      <c r="F25" s="8">
        <v>2791245.72</v>
      </c>
      <c r="G25" s="8">
        <v>3306632.1</v>
      </c>
      <c r="H25" s="8">
        <v>3113994.46</v>
      </c>
      <c r="I25" s="8">
        <v>2602936.0700000003</v>
      </c>
      <c r="J25" s="8">
        <v>2493290.56</v>
      </c>
      <c r="K25" s="8">
        <v>2271127.5499999998</v>
      </c>
      <c r="L25" s="8">
        <v>3598248.97</v>
      </c>
      <c r="M25" s="8">
        <v>1999929.42</v>
      </c>
      <c r="N25" s="8">
        <v>0</v>
      </c>
      <c r="O25" s="8">
        <v>0</v>
      </c>
      <c r="P25" s="8">
        <v>0</v>
      </c>
      <c r="Q25" s="8">
        <v>0</v>
      </c>
      <c r="R25" s="8">
        <f>SUM(F25:Q25)</f>
        <v>22177404.850000001</v>
      </c>
    </row>
    <row r="26" spans="3:20" ht="15.75" x14ac:dyDescent="0.25">
      <c r="C26" s="10" t="s">
        <v>36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f t="shared" si="5"/>
        <v>0</v>
      </c>
      <c r="T26" s="1"/>
    </row>
    <row r="27" spans="3:20" ht="15.75" x14ac:dyDescent="0.25">
      <c r="C27" s="9" t="s">
        <v>37</v>
      </c>
      <c r="D27" s="12">
        <f>SUM(D28:D36)</f>
        <v>42407227.399999999</v>
      </c>
      <c r="E27" s="13">
        <f>SUM(E28:E36)</f>
        <v>0</v>
      </c>
      <c r="F27" s="12">
        <f t="shared" ref="F27:Q27" si="6">SUM(F28:F36)</f>
        <v>2407715</v>
      </c>
      <c r="G27" s="12">
        <f t="shared" si="6"/>
        <v>2248254.46</v>
      </c>
      <c r="H27" s="12">
        <f t="shared" si="6"/>
        <v>4246225.62</v>
      </c>
      <c r="I27" s="12">
        <f t="shared" si="6"/>
        <v>3293831.01</v>
      </c>
      <c r="J27" s="12">
        <f t="shared" si="6"/>
        <v>3503354.09</v>
      </c>
      <c r="K27" s="12">
        <f t="shared" si="6"/>
        <v>4310359.16</v>
      </c>
      <c r="L27" s="12">
        <f t="shared" si="6"/>
        <v>3630190.7</v>
      </c>
      <c r="M27" s="12">
        <f t="shared" si="6"/>
        <v>2366784.12</v>
      </c>
      <c r="N27" s="12">
        <f t="shared" si="6"/>
        <v>0</v>
      </c>
      <c r="O27" s="12">
        <f t="shared" si="6"/>
        <v>0</v>
      </c>
      <c r="P27" s="12">
        <f t="shared" si="6"/>
        <v>0</v>
      </c>
      <c r="Q27" s="12">
        <f t="shared" si="6"/>
        <v>0</v>
      </c>
      <c r="R27" s="12">
        <f>SUM(F27:Q27)</f>
        <v>26006714.16</v>
      </c>
      <c r="S27" s="1"/>
      <c r="T27" s="1"/>
    </row>
    <row r="28" spans="3:20" ht="15.75" x14ac:dyDescent="0.25">
      <c r="C28" s="10" t="s">
        <v>38</v>
      </c>
      <c r="D28" s="8">
        <v>4896000</v>
      </c>
      <c r="E28" s="8">
        <v>0</v>
      </c>
      <c r="F28" s="8">
        <v>438692.8</v>
      </c>
      <c r="G28" s="8">
        <v>340514.72</v>
      </c>
      <c r="H28" s="8">
        <v>841043.42</v>
      </c>
      <c r="I28" s="8">
        <v>786956.56</v>
      </c>
      <c r="J28" s="8">
        <v>478365.75</v>
      </c>
      <c r="K28" s="8">
        <v>507021.85</v>
      </c>
      <c r="L28" s="8">
        <v>837188.18</v>
      </c>
      <c r="M28" s="8">
        <v>668402.01</v>
      </c>
      <c r="N28" s="8">
        <v>0</v>
      </c>
      <c r="O28" s="8">
        <v>0</v>
      </c>
      <c r="P28" s="8">
        <v>0</v>
      </c>
      <c r="Q28" s="8">
        <v>0</v>
      </c>
      <c r="R28" s="8">
        <f>SUM(F28:Q28)</f>
        <v>4898185.29</v>
      </c>
      <c r="S28" s="14"/>
      <c r="T28" s="1"/>
    </row>
    <row r="29" spans="3:20" ht="15.75" x14ac:dyDescent="0.25">
      <c r="C29" s="10" t="s">
        <v>39</v>
      </c>
      <c r="D29" s="8">
        <v>2405227.4</v>
      </c>
      <c r="E29" s="8">
        <v>0</v>
      </c>
      <c r="F29" s="8">
        <v>204671</v>
      </c>
      <c r="G29" s="8">
        <v>0</v>
      </c>
      <c r="H29" s="8">
        <v>0</v>
      </c>
      <c r="I29" s="8">
        <v>0</v>
      </c>
      <c r="J29" s="8">
        <v>49347.5</v>
      </c>
      <c r="K29" s="8">
        <v>254772.1</v>
      </c>
      <c r="L29" s="8">
        <v>0</v>
      </c>
      <c r="M29" s="8">
        <v>950</v>
      </c>
      <c r="N29" s="8">
        <v>0</v>
      </c>
      <c r="O29" s="8">
        <v>0</v>
      </c>
      <c r="P29" s="8">
        <v>0</v>
      </c>
      <c r="Q29" s="8">
        <v>0</v>
      </c>
      <c r="R29" s="8">
        <f>SUM(F29:Q29)</f>
        <v>509740.6</v>
      </c>
      <c r="T29" s="1"/>
    </row>
    <row r="30" spans="3:20" ht="15.75" x14ac:dyDescent="0.25">
      <c r="C30" s="10" t="s">
        <v>40</v>
      </c>
      <c r="D30" s="8">
        <v>2210000</v>
      </c>
      <c r="E30" s="8">
        <v>0</v>
      </c>
      <c r="F30" s="8">
        <v>0</v>
      </c>
      <c r="G30" s="8">
        <v>13085.01</v>
      </c>
      <c r="H30" s="8">
        <v>26298.99</v>
      </c>
      <c r="I30" s="8">
        <v>49295</v>
      </c>
      <c r="J30" s="8">
        <v>0</v>
      </c>
      <c r="K30" s="8">
        <v>0</v>
      </c>
      <c r="L30" s="8">
        <v>315925</v>
      </c>
      <c r="M30" s="8">
        <v>18818</v>
      </c>
      <c r="N30" s="8">
        <v>0</v>
      </c>
      <c r="O30" s="8">
        <v>0</v>
      </c>
      <c r="P30" s="8">
        <v>0</v>
      </c>
      <c r="Q30" s="8">
        <v>0</v>
      </c>
      <c r="R30" s="8">
        <f>SUM(F30:Q30)</f>
        <v>423422</v>
      </c>
      <c r="T30" s="1"/>
    </row>
    <row r="31" spans="3:20" ht="15.75" x14ac:dyDescent="0.25">
      <c r="C31" s="10" t="s">
        <v>41</v>
      </c>
      <c r="D31" s="8">
        <v>1000000.0000000001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f>SUM(F31:Q31)</f>
        <v>0</v>
      </c>
      <c r="T31" s="1"/>
    </row>
    <row r="32" spans="3:20" ht="15.75" x14ac:dyDescent="0.25">
      <c r="C32" s="10" t="s">
        <v>42</v>
      </c>
      <c r="D32" s="8">
        <v>1024000.0000000001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f t="shared" ref="R32:R36" si="7">SUM(F32:Q32)</f>
        <v>0</v>
      </c>
      <c r="T32" s="1"/>
    </row>
    <row r="33" spans="3:20" ht="15.75" x14ac:dyDescent="0.25">
      <c r="C33" s="10" t="s">
        <v>43</v>
      </c>
      <c r="D33" s="8">
        <v>24000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f t="shared" si="7"/>
        <v>0</v>
      </c>
      <c r="T33" s="1"/>
    </row>
    <row r="34" spans="3:20" ht="15.75" x14ac:dyDescent="0.25">
      <c r="C34" s="10" t="s">
        <v>44</v>
      </c>
      <c r="D34" s="8">
        <v>20848000</v>
      </c>
      <c r="E34" s="8">
        <v>0</v>
      </c>
      <c r="F34" s="8">
        <v>1336301.1000000001</v>
      </c>
      <c r="G34" s="8">
        <v>1339140</v>
      </c>
      <c r="H34" s="8">
        <v>1500100</v>
      </c>
      <c r="I34" s="8">
        <v>1578026.5</v>
      </c>
      <c r="J34" s="8">
        <v>1669020</v>
      </c>
      <c r="K34" s="8">
        <v>1483837.97</v>
      </c>
      <c r="L34" s="8">
        <v>1389734.57</v>
      </c>
      <c r="M34" s="8">
        <v>5179.3999999999996</v>
      </c>
      <c r="N34" s="8">
        <v>0</v>
      </c>
      <c r="O34" s="8">
        <v>0</v>
      </c>
      <c r="P34" s="8">
        <v>0</v>
      </c>
      <c r="Q34" s="8">
        <v>0</v>
      </c>
      <c r="R34" s="8">
        <f t="shared" si="7"/>
        <v>10301339.540000001</v>
      </c>
    </row>
    <row r="35" spans="3:20" ht="15.75" x14ac:dyDescent="0.25">
      <c r="C35" s="10" t="s">
        <v>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f t="shared" si="7"/>
        <v>0</v>
      </c>
    </row>
    <row r="36" spans="3:20" ht="15.75" x14ac:dyDescent="0.25">
      <c r="C36" s="10" t="s">
        <v>46</v>
      </c>
      <c r="D36" s="8">
        <v>10000000</v>
      </c>
      <c r="E36" s="8">
        <v>0</v>
      </c>
      <c r="F36" s="8">
        <v>428050.1</v>
      </c>
      <c r="G36" s="8">
        <v>555514.73</v>
      </c>
      <c r="H36" s="8">
        <v>1878783.21</v>
      </c>
      <c r="I36" s="8">
        <v>879552.95</v>
      </c>
      <c r="J36" s="8">
        <v>1306620.8399999999</v>
      </c>
      <c r="K36" s="8">
        <v>2064727.2400000002</v>
      </c>
      <c r="L36" s="8">
        <v>1087342.95</v>
      </c>
      <c r="M36" s="8">
        <v>1673434.71</v>
      </c>
      <c r="N36" s="8">
        <v>0</v>
      </c>
      <c r="O36" s="8">
        <v>0</v>
      </c>
      <c r="P36" s="8">
        <v>0</v>
      </c>
      <c r="Q36" s="8">
        <v>0</v>
      </c>
      <c r="R36" s="8">
        <f t="shared" si="7"/>
        <v>9874026.7300000004</v>
      </c>
    </row>
    <row r="37" spans="3:20" ht="15.75" x14ac:dyDescent="0.25">
      <c r="C37" s="9" t="s">
        <v>47</v>
      </c>
      <c r="D37" s="12">
        <f>SUM(D38:D45)</f>
        <v>7280000</v>
      </c>
      <c r="E37" s="12">
        <f>SUM(E38:E45)</f>
        <v>0</v>
      </c>
      <c r="F37" s="12">
        <f t="shared" ref="F37:Q37" si="8">SUM(F38:F45)</f>
        <v>210000</v>
      </c>
      <c r="G37" s="12">
        <f t="shared" si="8"/>
        <v>350795</v>
      </c>
      <c r="H37" s="12">
        <f t="shared" si="8"/>
        <v>1078100</v>
      </c>
      <c r="I37" s="12">
        <f t="shared" si="8"/>
        <v>98449.23</v>
      </c>
      <c r="J37" s="12">
        <f t="shared" si="8"/>
        <v>385016.75</v>
      </c>
      <c r="K37" s="12">
        <f t="shared" si="8"/>
        <v>20000</v>
      </c>
      <c r="L37" s="12">
        <f t="shared" si="8"/>
        <v>56732</v>
      </c>
      <c r="M37" s="12">
        <f t="shared" si="8"/>
        <v>196706.05</v>
      </c>
      <c r="N37" s="12">
        <f t="shared" si="8"/>
        <v>0</v>
      </c>
      <c r="O37" s="12">
        <f t="shared" si="8"/>
        <v>0</v>
      </c>
      <c r="P37" s="12">
        <f t="shared" si="8"/>
        <v>0</v>
      </c>
      <c r="Q37" s="12">
        <f t="shared" si="8"/>
        <v>0</v>
      </c>
      <c r="R37" s="12">
        <f>SUM(F37:Q37)</f>
        <v>2395799.0299999998</v>
      </c>
      <c r="S37" s="1"/>
      <c r="T37" s="1"/>
    </row>
    <row r="38" spans="3:20" ht="15.75" x14ac:dyDescent="0.25">
      <c r="C38" s="10" t="s">
        <v>48</v>
      </c>
      <c r="D38" s="8">
        <v>6580000</v>
      </c>
      <c r="E38" s="8">
        <v>0</v>
      </c>
      <c r="F38" s="8">
        <v>210000</v>
      </c>
      <c r="G38" s="8">
        <f>122495+1500</f>
        <v>123995</v>
      </c>
      <c r="H38" s="8">
        <f>27700+1050400</f>
        <v>1078100</v>
      </c>
      <c r="I38" s="8">
        <v>98449.23</v>
      </c>
      <c r="J38" s="8">
        <v>385016.75</v>
      </c>
      <c r="K38" s="8">
        <v>20000</v>
      </c>
      <c r="L38" s="8">
        <v>56732</v>
      </c>
      <c r="M38" s="8">
        <v>196706.05</v>
      </c>
      <c r="N38" s="8">
        <v>0</v>
      </c>
      <c r="O38" s="8">
        <v>0</v>
      </c>
      <c r="P38" s="8">
        <v>0</v>
      </c>
      <c r="Q38" s="8">
        <v>0</v>
      </c>
      <c r="R38" s="8">
        <f>SUM(F38:Q38)</f>
        <v>2168999.0299999998</v>
      </c>
      <c r="S38" s="14"/>
      <c r="T38" s="1"/>
    </row>
    <row r="39" spans="3:20" ht="15.75" x14ac:dyDescent="0.25">
      <c r="C39" s="10" t="s">
        <v>49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f t="shared" ref="R39:R46" si="9">SUM(F39:Q39)</f>
        <v>0</v>
      </c>
      <c r="T39" s="1"/>
    </row>
    <row r="40" spans="3:20" ht="15.75" x14ac:dyDescent="0.25">
      <c r="C40" s="10" t="s">
        <v>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f t="shared" si="9"/>
        <v>0</v>
      </c>
      <c r="T40" s="1"/>
    </row>
    <row r="41" spans="3:20" ht="15.75" x14ac:dyDescent="0.25">
      <c r="C41" s="10" t="s">
        <v>51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f t="shared" si="9"/>
        <v>0</v>
      </c>
    </row>
    <row r="42" spans="3:20" ht="15.75" x14ac:dyDescent="0.25">
      <c r="C42" s="10" t="s">
        <v>52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f t="shared" si="9"/>
        <v>0</v>
      </c>
    </row>
    <row r="43" spans="3:20" ht="15.75" x14ac:dyDescent="0.25">
      <c r="C43" s="10" t="s">
        <v>53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f t="shared" si="9"/>
        <v>0</v>
      </c>
    </row>
    <row r="44" spans="3:20" ht="15.75" x14ac:dyDescent="0.25">
      <c r="C44" s="10" t="s">
        <v>54</v>
      </c>
      <c r="D44" s="8">
        <v>700000.00000000012</v>
      </c>
      <c r="E44" s="8">
        <v>0</v>
      </c>
      <c r="F44" s="8">
        <v>0</v>
      </c>
      <c r="G44" s="8">
        <v>226800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f t="shared" si="9"/>
        <v>226800</v>
      </c>
    </row>
    <row r="45" spans="3:20" ht="15.75" x14ac:dyDescent="0.25">
      <c r="C45" s="10" t="s">
        <v>55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f t="shared" si="9"/>
        <v>0</v>
      </c>
    </row>
    <row r="46" spans="3:20" ht="15.75" x14ac:dyDescent="0.25">
      <c r="C46" s="9" t="s">
        <v>56</v>
      </c>
      <c r="D46" s="8">
        <v>0</v>
      </c>
      <c r="E46" s="8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f t="shared" si="9"/>
        <v>0</v>
      </c>
    </row>
    <row r="47" spans="3:20" ht="15.75" x14ac:dyDescent="0.25">
      <c r="C47" s="10" t="s">
        <v>57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</row>
    <row r="48" spans="3:20" ht="15.75" x14ac:dyDescent="0.25">
      <c r="C48" s="10" t="s">
        <v>58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</row>
    <row r="49" spans="3:20" ht="15.75" x14ac:dyDescent="0.25">
      <c r="C49" s="10" t="s">
        <v>59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3:20" ht="15.75" x14ac:dyDescent="0.25">
      <c r="C50" s="10" t="s">
        <v>60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</row>
    <row r="51" spans="3:20" ht="15.75" x14ac:dyDescent="0.25">
      <c r="C51" s="10" t="s">
        <v>61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</row>
    <row r="52" spans="3:20" ht="15.75" x14ac:dyDescent="0.25">
      <c r="C52" s="10" t="s">
        <v>62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</row>
    <row r="53" spans="3:20" ht="15.75" x14ac:dyDescent="0.25">
      <c r="C53" s="9" t="s">
        <v>63</v>
      </c>
      <c r="D53" s="12">
        <f>SUM(D54:D62)</f>
        <v>47500000</v>
      </c>
      <c r="E53" s="13">
        <f>SUM(E54:E62)</f>
        <v>0</v>
      </c>
      <c r="F53" s="12">
        <f>SUM(F54:F62)</f>
        <v>1585136.43</v>
      </c>
      <c r="G53" s="12">
        <f t="shared" ref="G53:Q53" si="10">SUM(G54:G62)</f>
        <v>224451.96</v>
      </c>
      <c r="H53" s="12">
        <f t="shared" si="10"/>
        <v>200099.68</v>
      </c>
      <c r="I53" s="12">
        <f t="shared" si="10"/>
        <v>18598713.629999999</v>
      </c>
      <c r="J53" s="12">
        <f t="shared" si="10"/>
        <v>3500087.5</v>
      </c>
      <c r="K53" s="12">
        <f t="shared" si="10"/>
        <v>717655.88</v>
      </c>
      <c r="L53" s="12">
        <f t="shared" si="10"/>
        <v>62320.009999999995</v>
      </c>
      <c r="M53" s="12">
        <f t="shared" si="10"/>
        <v>651447.91999999993</v>
      </c>
      <c r="N53" s="12">
        <f t="shared" si="10"/>
        <v>0</v>
      </c>
      <c r="O53" s="12">
        <f t="shared" si="10"/>
        <v>0</v>
      </c>
      <c r="P53" s="12">
        <f t="shared" si="10"/>
        <v>0</v>
      </c>
      <c r="Q53" s="12">
        <f t="shared" si="10"/>
        <v>0</v>
      </c>
      <c r="R53" s="12">
        <f>SUM(F53:Q53)</f>
        <v>25539913.009999998</v>
      </c>
      <c r="S53" s="1"/>
      <c r="T53" s="1"/>
    </row>
    <row r="54" spans="3:20" ht="15.75" x14ac:dyDescent="0.25">
      <c r="C54" s="10" t="s">
        <v>64</v>
      </c>
      <c r="D54" s="15">
        <v>12000000</v>
      </c>
      <c r="E54" s="15">
        <v>0</v>
      </c>
      <c r="F54" s="15">
        <v>58000</v>
      </c>
      <c r="G54" s="15">
        <v>224451.96</v>
      </c>
      <c r="H54" s="15">
        <v>200099.68</v>
      </c>
      <c r="I54" s="15">
        <v>0</v>
      </c>
      <c r="J54" s="15">
        <f>2329240.87+90556.63</f>
        <v>2419797.5</v>
      </c>
      <c r="K54" s="15">
        <v>314316.79999999999</v>
      </c>
      <c r="L54" s="15">
        <v>62320.009999999995</v>
      </c>
      <c r="M54" s="15">
        <v>60257.45</v>
      </c>
      <c r="N54" s="15">
        <v>0</v>
      </c>
      <c r="O54" s="15">
        <v>0</v>
      </c>
      <c r="P54" s="15">
        <v>0</v>
      </c>
      <c r="Q54" s="15">
        <v>0</v>
      </c>
      <c r="R54" s="15">
        <f>SUM(F54:Q54)</f>
        <v>3339243.4</v>
      </c>
      <c r="S54" s="14"/>
    </row>
    <row r="55" spans="3:20" ht="15.75" x14ac:dyDescent="0.25">
      <c r="C55" s="10" t="s">
        <v>65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1080290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f t="shared" ref="R55:R60" si="11">SUM(F55:Q55)</f>
        <v>1080290</v>
      </c>
      <c r="S55" s="16"/>
      <c r="T55" s="17"/>
    </row>
    <row r="56" spans="3:20" ht="15.75" x14ac:dyDescent="0.25">
      <c r="C56" s="10" t="s">
        <v>66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f t="shared" si="11"/>
        <v>0</v>
      </c>
    </row>
    <row r="57" spans="3:20" ht="15.75" x14ac:dyDescent="0.25">
      <c r="C57" s="10" t="s">
        <v>67</v>
      </c>
      <c r="D57" s="15">
        <v>12000000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f t="shared" si="11"/>
        <v>0</v>
      </c>
    </row>
    <row r="58" spans="3:20" ht="15.75" x14ac:dyDescent="0.25">
      <c r="C58" s="10" t="s">
        <v>68</v>
      </c>
      <c r="D58" s="15">
        <v>4500000</v>
      </c>
      <c r="E58" s="15">
        <v>0</v>
      </c>
      <c r="F58" s="15">
        <v>0</v>
      </c>
      <c r="G58" s="15">
        <v>0</v>
      </c>
      <c r="H58" s="15">
        <v>0</v>
      </c>
      <c r="I58" s="15">
        <v>194300.83</v>
      </c>
      <c r="J58" s="15">
        <v>0</v>
      </c>
      <c r="K58" s="15">
        <v>0</v>
      </c>
      <c r="L58" s="15">
        <v>0</v>
      </c>
      <c r="M58" s="15">
        <v>591190.47</v>
      </c>
      <c r="N58" s="15">
        <v>0</v>
      </c>
      <c r="O58" s="15">
        <v>0</v>
      </c>
      <c r="P58" s="15">
        <v>0</v>
      </c>
      <c r="Q58" s="15">
        <v>0</v>
      </c>
      <c r="R58" s="15">
        <f t="shared" si="11"/>
        <v>785491.29999999993</v>
      </c>
    </row>
    <row r="59" spans="3:20" ht="15.75" x14ac:dyDescent="0.25">
      <c r="C59" s="10" t="s">
        <v>69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f t="shared" si="11"/>
        <v>0</v>
      </c>
    </row>
    <row r="60" spans="3:20" ht="15.75" x14ac:dyDescent="0.25">
      <c r="C60" s="10" t="s">
        <v>70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f t="shared" si="11"/>
        <v>0</v>
      </c>
    </row>
    <row r="61" spans="3:20" ht="15.75" x14ac:dyDescent="0.25">
      <c r="C61" s="10" t="s">
        <v>71</v>
      </c>
      <c r="D61" s="15">
        <v>18000000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</row>
    <row r="62" spans="3:20" ht="15.75" x14ac:dyDescent="0.25">
      <c r="C62" s="10" t="s">
        <v>72</v>
      </c>
      <c r="D62" s="15">
        <v>1000000</v>
      </c>
      <c r="E62" s="15">
        <v>0</v>
      </c>
      <c r="F62" s="15">
        <v>1527136.43</v>
      </c>
      <c r="G62" s="15">
        <v>0</v>
      </c>
      <c r="H62" s="15">
        <v>0</v>
      </c>
      <c r="I62" s="15">
        <v>18404412.800000001</v>
      </c>
      <c r="J62" s="15">
        <v>0</v>
      </c>
      <c r="K62" s="15">
        <v>403339.08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f>SUM(F62:L62)</f>
        <v>20334888.309999999</v>
      </c>
      <c r="S62" s="14"/>
    </row>
    <row r="63" spans="3:20" ht="15.75" x14ac:dyDescent="0.25">
      <c r="C63" s="9" t="s">
        <v>73</v>
      </c>
      <c r="D63" s="15">
        <f>SUM(D64:D67)</f>
        <v>0</v>
      </c>
      <c r="E63" s="15">
        <f>SUM(E64:E67)</f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</row>
    <row r="64" spans="3:20" ht="15.75" x14ac:dyDescent="0.25">
      <c r="C64" s="10" t="s">
        <v>74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</row>
    <row r="65" spans="3:23" ht="15.75" x14ac:dyDescent="0.25">
      <c r="C65" s="10" t="s">
        <v>75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W65" s="1"/>
    </row>
    <row r="66" spans="3:23" ht="15.75" x14ac:dyDescent="0.25">
      <c r="C66" s="10" t="s">
        <v>76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W66" s="1"/>
    </row>
    <row r="67" spans="3:23" ht="15.75" x14ac:dyDescent="0.25">
      <c r="C67" s="10" t="s">
        <v>77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W67" s="1"/>
    </row>
    <row r="68" spans="3:23" ht="15.75" x14ac:dyDescent="0.25">
      <c r="C68" s="9" t="s">
        <v>78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W68" s="1"/>
    </row>
    <row r="69" spans="3:23" ht="15.75" x14ac:dyDescent="0.25">
      <c r="C69" s="10" t="s">
        <v>79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W69" s="1"/>
    </row>
    <row r="70" spans="3:23" ht="15.75" x14ac:dyDescent="0.25">
      <c r="C70" s="10" t="s">
        <v>80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W70" s="1"/>
    </row>
    <row r="71" spans="3:23" ht="15.75" x14ac:dyDescent="0.25">
      <c r="C71" s="9" t="s">
        <v>81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W71" s="1"/>
    </row>
    <row r="72" spans="3:23" ht="15.75" x14ac:dyDescent="0.25">
      <c r="C72" s="10" t="s">
        <v>82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</row>
    <row r="73" spans="3:23" ht="15.75" x14ac:dyDescent="0.25">
      <c r="C73" s="10" t="s">
        <v>83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</row>
    <row r="74" spans="3:23" ht="15.75" x14ac:dyDescent="0.25">
      <c r="C74" s="10" t="s">
        <v>84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</row>
    <row r="75" spans="3:23" ht="15.75" x14ac:dyDescent="0.25">
      <c r="C75" s="6" t="s">
        <v>85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</row>
    <row r="76" spans="3:23" ht="15.75" x14ac:dyDescent="0.25">
      <c r="C76" s="9" t="s">
        <v>86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</row>
    <row r="77" spans="3:23" ht="15.75" x14ac:dyDescent="0.25">
      <c r="C77" s="10" t="s">
        <v>87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</row>
    <row r="78" spans="3:23" ht="15.75" x14ac:dyDescent="0.25">
      <c r="C78" s="10" t="s">
        <v>88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</row>
    <row r="79" spans="3:23" ht="15.75" x14ac:dyDescent="0.25">
      <c r="C79" s="9" t="s">
        <v>89</v>
      </c>
      <c r="D79" s="15">
        <v>0</v>
      </c>
      <c r="E79" s="15">
        <f>SUM(E80:E81)</f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</row>
    <row r="80" spans="3:23" ht="15.75" x14ac:dyDescent="0.25">
      <c r="C80" s="10" t="s">
        <v>90</v>
      </c>
      <c r="D80" s="15">
        <v>10227302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</row>
    <row r="81" spans="3:20" ht="15.75" x14ac:dyDescent="0.25">
      <c r="C81" s="10" t="s">
        <v>91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</row>
    <row r="82" spans="3:20" ht="15.75" x14ac:dyDescent="0.25">
      <c r="C82" s="9" t="s">
        <v>92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</row>
    <row r="83" spans="3:20" ht="15.75" x14ac:dyDescent="0.25">
      <c r="C83" s="10" t="s">
        <v>93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</row>
    <row r="84" spans="3:20" ht="15.75" x14ac:dyDescent="0.25">
      <c r="C84" s="18" t="s">
        <v>94</v>
      </c>
      <c r="D84" s="19">
        <f>+D53+D46+D37+D27+D17+D11+D63+D68+D71+D75+D80</f>
        <v>1004393499.883678</v>
      </c>
      <c r="E84" s="19">
        <f>+E53+E46+E37+E27+E17+E11+E79+E63</f>
        <v>0</v>
      </c>
      <c r="F84" s="19">
        <f>+F53+F46+F37+F27+F17+F11+F80</f>
        <v>69596336.340000004</v>
      </c>
      <c r="G84" s="19">
        <f t="shared" ref="G84:R84" si="12">+G53+G46+G37+G27+G17+G11</f>
        <v>75288377.719999999</v>
      </c>
      <c r="H84" s="19">
        <f t="shared" si="12"/>
        <v>77206444.230000004</v>
      </c>
      <c r="I84" s="19">
        <f t="shared" si="12"/>
        <v>94260033.449999988</v>
      </c>
      <c r="J84" s="19">
        <f t="shared" si="12"/>
        <v>84756025.300000012</v>
      </c>
      <c r="K84" s="19">
        <f t="shared" si="12"/>
        <v>80262780.920000002</v>
      </c>
      <c r="L84" s="19">
        <f t="shared" si="12"/>
        <v>74549402.900000006</v>
      </c>
      <c r="M84" s="19">
        <f t="shared" si="12"/>
        <v>86836545.929999992</v>
      </c>
      <c r="N84" s="20">
        <f t="shared" si="12"/>
        <v>0</v>
      </c>
      <c r="O84" s="20">
        <f t="shared" si="12"/>
        <v>0</v>
      </c>
      <c r="P84" s="20">
        <f t="shared" si="12"/>
        <v>0</v>
      </c>
      <c r="Q84" s="20">
        <f t="shared" si="12"/>
        <v>0</v>
      </c>
      <c r="R84" s="19">
        <f t="shared" si="12"/>
        <v>642755946.78999996</v>
      </c>
    </row>
    <row r="85" spans="3:20" x14ac:dyDescent="0.25">
      <c r="T85" s="1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45" orientation="landscape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2023-09-18T18:59:11Z</cp:lastPrinted>
  <dcterms:created xsi:type="dcterms:W3CDTF">2023-09-18T18:41:26Z</dcterms:created>
  <dcterms:modified xsi:type="dcterms:W3CDTF">2023-09-18T19:16:24Z</dcterms:modified>
</cp:coreProperties>
</file>